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Planner" sheetId="1" state="visible" r:id="rId3"/>
    <sheet name="Savings Rate Analysis" sheetId="2" state="visible" r:id="rId4"/>
    <sheet name="Instruction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<sst xmlns="http://schemas.openxmlformats.org/spreadsheetml/2006/main" count="74" uniqueCount="72">
  <si>
    <t xml:space="preserve">Retirement Savings Tracker &amp; FIRE Planner</t>
  </si>
  <si>
    <t xml:space="preserve">Where are you on the path to financial independence?</t>
  </si>
  <si>
    <t xml:space="preserve">Item</t>
  </si>
  <si>
    <t xml:space="preserve">Value</t>
  </si>
  <si>
    <t xml:space="preserve">YOUR PROFILE</t>
  </si>
  <si>
    <t xml:space="preserve">Current Age</t>
  </si>
  <si>
    <t xml:space="preserve">Target Retirement Age</t>
  </si>
  <si>
    <t xml:space="preserve">Annual Gross Income ($)</t>
  </si>
  <si>
    <t xml:space="preserve">Annual Spending ($)</t>
  </si>
  <si>
    <t xml:space="preserve">Savings Rate (formula)</t>
  </si>
  <si>
    <t xml:space="preserve">CURRENT SAVINGS</t>
  </si>
  <si>
    <t xml:space="preserve">Traditional 401(k) / 403(b)</t>
  </si>
  <si>
    <t xml:space="preserve">Roth 401(k)</t>
  </si>
  <si>
    <t xml:space="preserve">Traditional IRA</t>
  </si>
  <si>
    <t xml:space="preserve">Roth IRA</t>
  </si>
  <si>
    <t xml:space="preserve">HSA</t>
  </si>
  <si>
    <t xml:space="preserve">Taxable Brokerage</t>
  </si>
  <si>
    <t xml:space="preserve">Other</t>
  </si>
  <si>
    <t xml:space="preserve">Total Current Savings</t>
  </si>
  <si>
    <t xml:space="preserve">ANNUAL CONTRIBUTIONS</t>
  </si>
  <si>
    <t xml:space="preserve">401(k) Employee</t>
  </si>
  <si>
    <t xml:space="preserve">Employer Match</t>
  </si>
  <si>
    <t xml:space="preserve">IRA</t>
  </si>
  <si>
    <t xml:space="preserve">Taxable</t>
  </si>
  <si>
    <t xml:space="preserve">Total Annual Contributions</t>
  </si>
  <si>
    <t xml:space="preserve">ASSUMPTIONS</t>
  </si>
  <si>
    <t xml:space="preserve">Expected Annual Return (%, default 7%)</t>
  </si>
  <si>
    <t xml:space="preserve">Inflation Rate (%, default 3%)</t>
  </si>
  <si>
    <t xml:space="preserve">Withdrawal Rate (%, default 4%)</t>
  </si>
  <si>
    <t xml:space="preserve">PROJECTIONS</t>
  </si>
  <si>
    <t xml:space="preserve">FIRE Number (Spending / Withdrawal Rate)</t>
  </si>
  <si>
    <t xml:space="preserve">Years to Target Retirement Age</t>
  </si>
  <si>
    <t xml:space="preserve">Portfolio Value at Retirement (FV)</t>
  </si>
  <si>
    <t xml:space="preserve">Years Until FIRE (at current pace)</t>
  </si>
  <si>
    <t xml:space="preserve">Projected FIRE Year</t>
  </si>
  <si>
    <t xml:space="preserve">WITHDRAWAL RATE SENSITIVITY</t>
  </si>
  <si>
    <t xml:space="preserve">WR</t>
  </si>
  <si>
    <t xml:space="preserve">FIRE Number</t>
  </si>
  <si>
    <t xml:space="preserve">Years to FIRE</t>
  </si>
  <si>
    <t xml:space="preserve">Years Longer than 4%</t>
  </si>
  <si>
    <t xml:space="preserve">3.0%</t>
  </si>
  <si>
    <t xml:space="preserve">3.5%</t>
  </si>
  <si>
    <t xml:space="preserve">4.0%</t>
  </si>
  <si>
    <t xml:space="preserve">4.5%</t>
  </si>
  <si>
    <t xml:space="preserve">Savings Rate Analysis</t>
  </si>
  <si>
    <t xml:space="preserve">How much sooner do you hit FIRE if you save more?</t>
  </si>
  <si>
    <t xml:space="preserve">Savings Rate Boost</t>
  </si>
  <si>
    <t xml:space="preserve">Annual Savings ($)</t>
  </si>
  <si>
    <t xml:space="preserve">FIRE Number ($)</t>
  </si>
  <si>
    <t xml:space="preserve">Retirement Age</t>
  </si>
  <si>
    <t xml:space="preserve">Current</t>
  </si>
  <si>
    <t xml:space="preserve">+5%</t>
  </si>
  <si>
    <t xml:space="preserve">+10%</t>
  </si>
  <si>
    <t xml:space="preserve">+15%</t>
  </si>
  <si>
    <t xml:space="preserve">+20%</t>
  </si>
  <si>
    <t xml:space="preserve">Retirement Savings Tracker &amp; FIRE Planner — Instructions</t>
  </si>
  <si>
    <t xml:space="preserve">HOW TO USE THIS SPREADSHEET</t>
  </si>
  <si>
    <t xml:space="preserve">1. On the Planner tab, enter your current age, target retirement age, annual income, and annual spending.</t>
  </si>
  <si>
    <t xml:space="preserve">2. Your Savings Rate calculates automatically — this is the #1 FIRE variable.</t>
  </si>
  <si>
    <t xml:space="preserve">3. Log the balance of every retirement and taxable account in the Current Savings section.</t>
  </si>
  <si>
    <t xml:space="preserve">4. Enter annual contributions to each account type.</t>
  </si>
  <si>
    <t xml:space="preserve">5. Adjust Assumptions — 7% real return and 4% withdrawal rate are the FIRE defaults.</t>
  </si>
  <si>
    <t xml:space="preserve">6. Review Projections: Your FIRE Number, Years Until FIRE, and Portfolio Value at target age.</t>
  </si>
  <si>
    <t xml:space="preserve">7. On the Savings Rate Analysis tab, see how increasing your savings rate by 5/10/15/20% accelerates FIRE.</t>
  </si>
  <si>
    <t xml:space="preserve">IMPORTANT NOTES</t>
  </si>
  <si>
    <t xml:space="preserve">• The FIRE Number assumes you withdraw at a fixed rate (usually 4%) from a diversified portfolio. It is an approximation — sequence-of-returns risk can shorten a real-world retirement meaningfully.</t>
  </si>
  <si>
    <t xml:space="preserve">• The 4% rule is based on 30-year US history (Trinity Study). For early retirement of 50+ years, a 3.5% rate is safer.</t>
  </si>
  <si>
    <t xml:space="preserve">• Tax treatment varies across account types — $1 in Roth is not equivalent to $1 pre-tax. This planner simplifies.</t>
  </si>
  <si>
    <t xml:space="preserve">• Inflation compounds silently. A 2026 spending number of $60k is NOT the same as a 2046 spending number.</t>
  </si>
  <si>
    <t xml:space="preserve">• Yellow cells = your input. Formulas update automatically.</t>
  </si>
  <si>
    <t xml:space="preserve">DISCLAIMER</t>
  </si>
  <si>
    <t xml:space="preserve">This spreadsheet is provided for informational and educational purposes only and does not constitute retirement planning advice. Needs vary by individual. Consult a qualified fee-only CFP® with FI/RE experience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</si>
</sst>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\$#,##0"/>
    <numFmt numFmtId="167" formatCode="0.0%"/>
    <numFmt numFmtId="168" formatCode="0.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2E6B9E"/>
        <bgColor rgb="FF666699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99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2"/>
    <col collapsed="false" customWidth="true" hidden="false" outlineLevel="0" max="4" min="2" style="0" width="22"/>
  </cols>
  <sheetData>
    <row r="1" customFormat="false" ht="24" hidden="false" customHeight="true" outlineLevel="0" collapsed="false">
      <c r="A1" s="1" t="s">
        <v>0</v>
      </c>
      <c r="B1" s="1"/>
      <c r="C1" s="1"/>
      <c r="D1" s="1"/>
    </row>
    <row r="2" customFormat="false" ht="18" hidden="false" customHeight="true" outlineLevel="0" collapsed="false">
      <c r="A2" s="2" t="s">
        <v>1</v>
      </c>
      <c r="B2" s="2"/>
      <c r="C2" s="2"/>
      <c r="D2" s="2"/>
    </row>
    <row r="4" customFormat="false" ht="21.75" hidden="false" customHeight="true" outlineLevel="0" collapsed="false">
      <c r="A4" s="3" t="s">
        <v>2</v>
      </c>
      <c r="B4" s="3" t="s">
        <v>3</v>
      </c>
      <c r="C4" s="3"/>
      <c r="D4" s="3"/>
    </row>
    <row r="5" customFormat="false" ht="19.5" hidden="false" customHeight="true" outlineLevel="0" collapsed="false">
      <c r="A5" s="4" t="s">
        <v>4</v>
      </c>
      <c r="B5" s="4"/>
      <c r="C5" s="4"/>
      <c r="D5" s="4"/>
    </row>
    <row r="6" customFormat="false" ht="15" hidden="false" customHeight="false" outlineLevel="0" collapsed="false">
      <c r="A6" s="5" t="s">
        <v>5</v>
      </c>
      <c r="B6" s="6"/>
    </row>
    <row r="7" customFormat="false" ht="15" hidden="false" customHeight="false" outlineLevel="0" collapsed="false">
      <c r="A7" s="5" t="s">
        <v>6</v>
      </c>
      <c r="B7" s="6"/>
    </row>
    <row r="8" customFormat="false" ht="15" hidden="false" customHeight="false" outlineLevel="0" collapsed="false">
      <c r="A8" s="5" t="s">
        <v>7</v>
      </c>
      <c r="B8" s="7"/>
    </row>
    <row r="9" customFormat="false" ht="15" hidden="false" customHeight="false" outlineLevel="0" collapsed="false">
      <c r="A9" s="5" t="s">
        <v>8</v>
      </c>
      <c r="B9" s="7"/>
    </row>
    <row r="10" customFormat="false" ht="15" hidden="false" customHeight="false" outlineLevel="0" collapsed="false">
      <c r="A10" s="5" t="s">
        <v>9</v>
      </c>
      <c r="B10" s="8" t="n">
        <f aca="false">IFERROR((B8-B9)/B8,0)</f>
        <v>0</v>
      </c>
    </row>
    <row r="12" customFormat="false" ht="19.5" hidden="false" customHeight="true" outlineLevel="0" collapsed="false">
      <c r="A12" s="4" t="s">
        <v>10</v>
      </c>
      <c r="B12" s="4"/>
      <c r="C12" s="4"/>
      <c r="D12" s="4"/>
    </row>
    <row r="13" customFormat="false" ht="15" hidden="false" customHeight="false" outlineLevel="0" collapsed="false">
      <c r="A13" s="5" t="s">
        <v>11</v>
      </c>
      <c r="B13" s="7"/>
    </row>
    <row r="14" customFormat="false" ht="15" hidden="false" customHeight="false" outlineLevel="0" collapsed="false">
      <c r="A14" s="5" t="s">
        <v>12</v>
      </c>
      <c r="B14" s="7"/>
    </row>
    <row r="15" customFormat="false" ht="15" hidden="false" customHeight="false" outlineLevel="0" collapsed="false">
      <c r="A15" s="5" t="s">
        <v>13</v>
      </c>
      <c r="B15" s="7"/>
    </row>
    <row r="16" customFormat="false" ht="15" hidden="false" customHeight="false" outlineLevel="0" collapsed="false">
      <c r="A16" s="5" t="s">
        <v>14</v>
      </c>
      <c r="B16" s="7"/>
    </row>
    <row r="17" customFormat="false" ht="15" hidden="false" customHeight="false" outlineLevel="0" collapsed="false">
      <c r="A17" s="5" t="s">
        <v>15</v>
      </c>
      <c r="B17" s="7"/>
    </row>
    <row r="18" customFormat="false" ht="15" hidden="false" customHeight="false" outlineLevel="0" collapsed="false">
      <c r="A18" s="5" t="s">
        <v>16</v>
      </c>
      <c r="B18" s="7"/>
    </row>
    <row r="19" customFormat="false" ht="15" hidden="false" customHeight="false" outlineLevel="0" collapsed="false">
      <c r="A19" s="5" t="s">
        <v>17</v>
      </c>
      <c r="B19" s="7"/>
    </row>
    <row r="20" customFormat="false" ht="17.35" hidden="false" customHeight="false" outlineLevel="0" collapsed="false">
      <c r="A20" s="5" t="s">
        <v>18</v>
      </c>
      <c r="B20" s="9" t="n">
        <f aca="false">SUM(B13:B19)</f>
        <v>0</v>
      </c>
    </row>
    <row r="22" customFormat="false" ht="19.5" hidden="false" customHeight="true" outlineLevel="0" collapsed="false">
      <c r="A22" s="4" t="s">
        <v>19</v>
      </c>
      <c r="B22" s="4"/>
      <c r="C22" s="4"/>
      <c r="D22" s="4"/>
    </row>
    <row r="23" customFormat="false" ht="15" hidden="false" customHeight="false" outlineLevel="0" collapsed="false">
      <c r="A23" s="5" t="s">
        <v>20</v>
      </c>
      <c r="B23" s="7"/>
    </row>
    <row r="24" customFormat="false" ht="15" hidden="false" customHeight="false" outlineLevel="0" collapsed="false">
      <c r="A24" s="5" t="s">
        <v>21</v>
      </c>
      <c r="B24" s="7"/>
    </row>
    <row r="25" customFormat="false" ht="15" hidden="false" customHeight="false" outlineLevel="0" collapsed="false">
      <c r="A25" s="5" t="s">
        <v>22</v>
      </c>
      <c r="B25" s="7"/>
    </row>
    <row r="26" customFormat="false" ht="15" hidden="false" customHeight="false" outlineLevel="0" collapsed="false">
      <c r="A26" s="5" t="s">
        <v>15</v>
      </c>
      <c r="B26" s="7"/>
    </row>
    <row r="27" customFormat="false" ht="15" hidden="false" customHeight="false" outlineLevel="0" collapsed="false">
      <c r="A27" s="5" t="s">
        <v>23</v>
      </c>
      <c r="B27" s="7"/>
    </row>
    <row r="28" customFormat="false" ht="17.35" hidden="false" customHeight="false" outlineLevel="0" collapsed="false">
      <c r="A28" s="5" t="s">
        <v>24</v>
      </c>
      <c r="B28" s="9" t="n">
        <f aca="false">SUM(B23:B27)</f>
        <v>0</v>
      </c>
    </row>
    <row r="30" customFormat="false" ht="19.5" hidden="false" customHeight="true" outlineLevel="0" collapsed="false">
      <c r="A30" s="4" t="s">
        <v>25</v>
      </c>
      <c r="B30" s="4"/>
      <c r="C30" s="4"/>
      <c r="D30" s="4"/>
    </row>
    <row r="31" customFormat="false" ht="15" hidden="false" customHeight="false" outlineLevel="0" collapsed="false">
      <c r="A31" s="5" t="s">
        <v>26</v>
      </c>
      <c r="B31" s="10"/>
    </row>
    <row r="32" customFormat="false" ht="15" hidden="false" customHeight="false" outlineLevel="0" collapsed="false">
      <c r="A32" s="5" t="s">
        <v>27</v>
      </c>
      <c r="B32" s="10"/>
    </row>
    <row r="33" customFormat="false" ht="15" hidden="false" customHeight="false" outlineLevel="0" collapsed="false">
      <c r="A33" s="5" t="s">
        <v>28</v>
      </c>
      <c r="B33" s="10"/>
    </row>
    <row r="35" customFormat="false" ht="19.5" hidden="false" customHeight="true" outlineLevel="0" collapsed="false">
      <c r="A35" s="4" t="s">
        <v>29</v>
      </c>
      <c r="B35" s="4"/>
      <c r="C35" s="4"/>
      <c r="D35" s="4"/>
    </row>
    <row r="36" customFormat="false" ht="17.35" hidden="false" customHeight="false" outlineLevel="0" collapsed="false">
      <c r="A36" s="5" t="s">
        <v>30</v>
      </c>
      <c r="B36" s="9" t="n">
        <f aca="false">IFERROR(B9/B33,0)</f>
        <v>0</v>
      </c>
    </row>
    <row r="37" customFormat="false" ht="15" hidden="false" customHeight="false" outlineLevel="0" collapsed="false">
      <c r="A37" s="5" t="s">
        <v>31</v>
      </c>
      <c r="B37" s="11" t="n">
        <f aca="false">MAX(0,B7-B6)</f>
        <v>0</v>
      </c>
    </row>
    <row r="38" customFormat="false" ht="17.35" hidden="false" customHeight="false" outlineLevel="0" collapsed="false">
      <c r="A38" s="5" t="s">
        <v>32</v>
      </c>
      <c r="B38" s="9" t="n">
        <f aca="false">IFERROR(FV(B31,B37,-B28,-B20),0)</f>
        <v>0</v>
      </c>
    </row>
    <row r="39" customFormat="false" ht="15" hidden="false" customHeight="false" outlineLevel="0" collapsed="false">
      <c r="A39" s="5" t="s">
        <v>33</v>
      </c>
      <c r="B39" s="12" t="n">
        <f aca="false">IFERROR(NPER(B31,-B28,-B20,B36),"—")</f>
        <v>0</v>
      </c>
    </row>
    <row r="40" customFormat="false" ht="15" hidden="false" customHeight="false" outlineLevel="0" collapsed="false">
      <c r="A40" s="5" t="s">
        <v>34</v>
      </c>
      <c r="B40" s="11" t="n">
        <f aca="true">IFERROR(YEAR(TODAY())+B39,"—")</f>
        <v>2026</v>
      </c>
    </row>
    <row r="42" customFormat="false" ht="19.5" hidden="false" customHeight="true" outlineLevel="0" collapsed="false">
      <c r="A42" s="4" t="s">
        <v>35</v>
      </c>
      <c r="B42" s="4"/>
      <c r="C42" s="4"/>
      <c r="D42" s="4"/>
    </row>
    <row r="43" customFormat="false" ht="21.75" hidden="false" customHeight="true" outlineLevel="0" collapsed="false">
      <c r="A43" s="3" t="s">
        <v>36</v>
      </c>
      <c r="B43" s="3" t="s">
        <v>37</v>
      </c>
      <c r="C43" s="3" t="s">
        <v>38</v>
      </c>
      <c r="D43" s="3" t="s">
        <v>39</v>
      </c>
    </row>
    <row r="44" customFormat="false" ht="15" hidden="false" customHeight="false" outlineLevel="0" collapsed="false">
      <c r="A44" s="5" t="s">
        <v>40</v>
      </c>
      <c r="B44" s="13" t="n">
        <f aca="false">IFERROR(B9/0.03,0)</f>
        <v>0</v>
      </c>
      <c r="C44" s="12" t="n">
        <f aca="false">IFERROR(NPER(B31,-B28,-B20,B44),"—")</f>
        <v>0</v>
      </c>
      <c r="D44" s="12" t="n">
        <f aca="false">IFERROR(C44-B39,"—")</f>
        <v>0</v>
      </c>
    </row>
    <row r="45" customFormat="false" ht="15" hidden="false" customHeight="false" outlineLevel="0" collapsed="false">
      <c r="A45" s="5" t="s">
        <v>41</v>
      </c>
      <c r="B45" s="13" t="n">
        <f aca="false">IFERROR(B9/0.035,0)</f>
        <v>0</v>
      </c>
      <c r="C45" s="12" t="n">
        <f aca="false">IFERROR(NPER(B31,-B28,-B20,B45),"—")</f>
        <v>0</v>
      </c>
      <c r="D45" s="12" t="n">
        <f aca="false">IFERROR(C45-B39,"—")</f>
        <v>0</v>
      </c>
    </row>
    <row r="46" customFormat="false" ht="15" hidden="false" customHeight="false" outlineLevel="0" collapsed="false">
      <c r="A46" s="5" t="s">
        <v>42</v>
      </c>
      <c r="B46" s="13" t="n">
        <f aca="false">IFERROR(B9/0.04,0)</f>
        <v>0</v>
      </c>
      <c r="C46" s="12" t="n">
        <f aca="false">IFERROR(NPER(B31,-B28,-B20,B46),"—")</f>
        <v>0</v>
      </c>
      <c r="D46" s="12" t="n">
        <f aca="false">IFERROR(C46-B39,"—")</f>
        <v>0</v>
      </c>
    </row>
    <row r="47" customFormat="false" ht="15" hidden="false" customHeight="false" outlineLevel="0" collapsed="false">
      <c r="A47" s="5" t="s">
        <v>43</v>
      </c>
      <c r="B47" s="13" t="n">
        <f aca="false">IFERROR(B9/0.045,0)</f>
        <v>0</v>
      </c>
      <c r="C47" s="12" t="n">
        <f aca="false">IFERROR(NPER(B31,-B28,-B20,B47),"—")</f>
        <v>0</v>
      </c>
      <c r="D47" s="12" t="n">
        <f aca="false">IFERROR(C47-B39,"—")</f>
        <v>0</v>
      </c>
    </row>
  </sheetData>
  <mergeCells count="8">
    <mergeCell ref="A1:D1"/>
    <mergeCell ref="A2:D2"/>
    <mergeCell ref="A5:D5"/>
    <mergeCell ref="A12:D12"/>
    <mergeCell ref="A22:D22"/>
    <mergeCell ref="A30:D30"/>
    <mergeCell ref="A35:D35"/>
    <mergeCell ref="A42:D42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true"/>
  </sheetPr>
  <dimension ref="A1:E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3" min="2" style="0" width="18"/>
    <col collapsed="false" customWidth="true" hidden="false" outlineLevel="0" max="5" min="4" style="0" width="22"/>
  </cols>
  <sheetData>
    <row r="1" customFormat="false" ht="24" hidden="false" customHeight="true" outlineLevel="0" collapsed="false">
      <c r="A1" s="1" t="s">
        <v>44</v>
      </c>
      <c r="B1" s="1"/>
      <c r="C1" s="1"/>
      <c r="D1" s="1"/>
      <c r="E1" s="1"/>
    </row>
    <row r="2" customFormat="false" ht="18" hidden="false" customHeight="true" outlineLevel="0" collapsed="false">
      <c r="A2" s="2" t="s">
        <v>45</v>
      </c>
      <c r="B2" s="2"/>
      <c r="C2" s="2"/>
      <c r="D2" s="2"/>
      <c r="E2" s="2"/>
    </row>
    <row r="4" customFormat="false" ht="21.75" hidden="false" customHeight="true" outlineLevel="0" collapsed="false">
      <c r="A4" s="3" t="s">
        <v>46</v>
      </c>
      <c r="B4" s="3" t="s">
        <v>47</v>
      </c>
      <c r="C4" s="3" t="s">
        <v>48</v>
      </c>
      <c r="D4" s="3" t="s">
        <v>38</v>
      </c>
      <c r="E4" s="3" t="s">
        <v>49</v>
      </c>
    </row>
    <row r="5" customFormat="false" ht="15" hidden="false" customHeight="false" outlineLevel="0" collapsed="false">
      <c r="A5" s="5" t="s">
        <v>50</v>
      </c>
      <c r="B5" s="13" t="n">
        <f aca="false">Planner!B28+0*Planner!B8</f>
        <v>0</v>
      </c>
      <c r="C5" s="13" t="n">
        <f aca="false">IFERROR(Planner!B9/Planner!B33,0)</f>
        <v>0</v>
      </c>
      <c r="D5" s="12" t="n">
        <f aca="false">IFERROR(NPER(Planner!B31,-B5,-Planner!B20,C5),"—")</f>
        <v>0</v>
      </c>
      <c r="E5" s="12" t="n">
        <f aca="false">IFERROR(Planner!B6+D5,"—")</f>
        <v>0</v>
      </c>
    </row>
    <row r="6" customFormat="false" ht="15" hidden="false" customHeight="false" outlineLevel="0" collapsed="false">
      <c r="A6" s="5" t="s">
        <v>51</v>
      </c>
      <c r="B6" s="13" t="n">
        <f aca="false">Planner!B28+0.05*Planner!B8</f>
        <v>0</v>
      </c>
      <c r="C6" s="13" t="n">
        <f aca="false">IFERROR(Planner!B9/Planner!B33,0)</f>
        <v>0</v>
      </c>
      <c r="D6" s="12" t="n">
        <f aca="false">IFERROR(NPER(Planner!B31,-B6,-Planner!B20,C6),"—")</f>
        <v>0</v>
      </c>
      <c r="E6" s="12" t="n">
        <f aca="false">IFERROR(Planner!B6+D6,"—")</f>
        <v>0</v>
      </c>
    </row>
    <row r="7" customFormat="false" ht="15" hidden="false" customHeight="false" outlineLevel="0" collapsed="false">
      <c r="A7" s="5" t="s">
        <v>52</v>
      </c>
      <c r="B7" s="13" t="n">
        <f aca="false">Planner!B28+0.1*Planner!B8</f>
        <v>0</v>
      </c>
      <c r="C7" s="13" t="n">
        <f aca="false">IFERROR(Planner!B9/Planner!B33,0)</f>
        <v>0</v>
      </c>
      <c r="D7" s="12" t="n">
        <f aca="false">IFERROR(NPER(Planner!B31,-B7,-Planner!B20,C7),"—")</f>
        <v>0</v>
      </c>
      <c r="E7" s="12" t="n">
        <f aca="false">IFERROR(Planner!B6+D7,"—")</f>
        <v>0</v>
      </c>
    </row>
    <row r="8" customFormat="false" ht="15" hidden="false" customHeight="false" outlineLevel="0" collapsed="false">
      <c r="A8" s="5" t="s">
        <v>53</v>
      </c>
      <c r="B8" s="13" t="n">
        <f aca="false">Planner!B28+0.15*Planner!B8</f>
        <v>0</v>
      </c>
      <c r="C8" s="13" t="n">
        <f aca="false">IFERROR(Planner!B9/Planner!B33,0)</f>
        <v>0</v>
      </c>
      <c r="D8" s="12" t="n">
        <f aca="false">IFERROR(NPER(Planner!B31,-B8,-Planner!B20,C8),"—")</f>
        <v>0</v>
      </c>
      <c r="E8" s="12" t="n">
        <f aca="false">IFERROR(Planner!B6+D8,"—")</f>
        <v>0</v>
      </c>
    </row>
    <row r="9" customFormat="false" ht="15" hidden="false" customHeight="false" outlineLevel="0" collapsed="false">
      <c r="A9" s="5" t="s">
        <v>54</v>
      </c>
      <c r="B9" s="13" t="n">
        <f aca="false">Planner!B28+0.2*Planner!B8</f>
        <v>0</v>
      </c>
      <c r="C9" s="13" t="n">
        <f aca="false">IFERROR(Planner!B9/Planner!B33,0)</f>
        <v>0</v>
      </c>
      <c r="D9" s="12" t="n">
        <f aca="false">IFERROR(NPER(Planner!B31,-B9,-Planner!B20,C9),"—")</f>
        <v>0</v>
      </c>
      <c r="E9" s="12" t="n">
        <f aca="false">IFERROR(Planner!B6+D9,"—")</f>
        <v>0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4" t="s">
        <v>55</v>
      </c>
    </row>
    <row r="3" customFormat="false" ht="15" hidden="false" customHeight="false" outlineLevel="0" collapsed="false">
      <c r="A3" s="15" t="s">
        <v>56</v>
      </c>
    </row>
    <row r="5" customFormat="false" ht="23.85" hidden="false" customHeight="false" outlineLevel="0" collapsed="false">
      <c r="A5" s="16" t="s">
        <v>57</v>
      </c>
    </row>
    <row r="6" customFormat="false" ht="15" hidden="false" customHeight="false" outlineLevel="0" collapsed="false">
      <c r="A6" s="16" t="s">
        <v>58</v>
      </c>
    </row>
    <row r="7" customFormat="false" ht="15" hidden="false" customHeight="false" outlineLevel="0" collapsed="false">
      <c r="A7" s="16" t="s">
        <v>59</v>
      </c>
    </row>
    <row r="8" customFormat="false" ht="15" hidden="false" customHeight="false" outlineLevel="0" collapsed="false">
      <c r="A8" s="16" t="s">
        <v>60</v>
      </c>
    </row>
    <row r="9" customFormat="false" ht="15" hidden="false" customHeight="false" outlineLevel="0" collapsed="false">
      <c r="A9" s="16" t="s">
        <v>61</v>
      </c>
    </row>
    <row r="10" customFormat="false" ht="15" hidden="false" customHeight="false" outlineLevel="0" collapsed="false">
      <c r="A10" s="16" t="s">
        <v>62</v>
      </c>
    </row>
    <row r="11" customFormat="false" ht="23.85" hidden="false" customHeight="false" outlineLevel="0" collapsed="false">
      <c r="A11" s="16" t="s">
        <v>63</v>
      </c>
    </row>
    <row r="13" customFormat="false" ht="15" hidden="false" customHeight="false" outlineLevel="0" collapsed="false">
      <c r="A13" s="15" t="s">
        <v>64</v>
      </c>
    </row>
    <row r="15" customFormat="false" ht="23.85" hidden="false" customHeight="false" outlineLevel="0" collapsed="false">
      <c r="A15" s="16" t="s">
        <v>65</v>
      </c>
    </row>
    <row r="16" customFormat="false" ht="23.85" hidden="false" customHeight="false" outlineLevel="0" collapsed="false">
      <c r="A16" s="16" t="s">
        <v>66</v>
      </c>
    </row>
    <row r="17" customFormat="false" ht="23.85" hidden="false" customHeight="false" outlineLevel="0" collapsed="false">
      <c r="A17" s="16" t="s">
        <v>67</v>
      </c>
    </row>
    <row r="18" customFormat="false" ht="23.85" hidden="false" customHeight="false" outlineLevel="0" collapsed="false">
      <c r="A18" s="16" t="s">
        <v>68</v>
      </c>
    </row>
    <row r="19" customFormat="false" ht="15" hidden="false" customHeight="false" outlineLevel="0" collapsed="false">
      <c r="A19" s="16" t="s">
        <v>69</v>
      </c>
    </row>
    <row r="21" customFormat="false" ht="15" hidden="false" customHeight="false" outlineLevel="0" collapsed="false">
      <c r="A21" s="15" t="s">
        <v>70</v>
      </c>
    </row>
    <row r="23" customFormat="false" ht="75" hidden="false" customHeight="true" outlineLevel="0" collapsed="false">
      <c r="A23" s="16" t="s">
        <v>71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2026-04-15T11:27:02Z</dcterms:created>
  <dc:creator>openpyxl</dc:creator>
  <dc:description/>
  <dc:language>en-GB</dc:language>
  <cp:lastModifiedBy/>
  <dcterms:modified xsi:type="dcterms:W3CDTF">2026-04-15T11:27:02Z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