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Break-Even Calculator" sheetId="1" state="visible" r:id="rId3"/>
    <sheet name="Self-Insurance Comparison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<sst xmlns="http://schemas.openxmlformats.org/spreadsheetml/2006/main" count="60" uniqueCount="55">
  <si>
    <t xml:space="preserve">Pet Insurance Break-Even Calculator</t>
  </si>
  <si>
    <t xml:space="preserve">Model whether each policy pays for itself at realistic vet-bill levels</t>
  </si>
  <si>
    <t xml:space="preserve">Item</t>
  </si>
  <si>
    <t xml:space="preserve">Plan 1</t>
  </si>
  <si>
    <t xml:space="preserve">Plan 2</t>
  </si>
  <si>
    <t xml:space="preserve">Plan 3</t>
  </si>
  <si>
    <t xml:space="preserve">Plan 4</t>
  </si>
  <si>
    <t xml:space="preserve">YOUR PET</t>
  </si>
  <si>
    <t xml:space="preserve">Pet Name / Species / Breed / Age</t>
  </si>
  <si>
    <t xml:space="preserve">POLICY DETAILS</t>
  </si>
  <si>
    <t xml:space="preserve">Monthly Premium ($)</t>
  </si>
  <si>
    <t xml:space="preserve">Annual Premium ($)</t>
  </si>
  <si>
    <t xml:space="preserve">Deductible ($)</t>
  </si>
  <si>
    <t xml:space="preserve">Reimbursement Percentage (%)</t>
  </si>
  <si>
    <t xml:space="preserve">Annual Maximum ($) — 0 or blank for unlimited</t>
  </si>
  <si>
    <t xml:space="preserve">BREAK-EVEN ANALYSIS</t>
  </si>
  <si>
    <t xml:space="preserve">Break-Even Vet Bills ($)</t>
  </si>
  <si>
    <t xml:space="preserve">NET COST BY CLAIM LEVEL</t>
  </si>
  <si>
    <t xml:space="preserve">Claim Level</t>
  </si>
  <si>
    <t xml:space="preserve">No Insurance</t>
  </si>
  <si>
    <t xml:space="preserve">$500 claim</t>
  </si>
  <si>
    <t xml:space="preserve">$1,500 claim</t>
  </si>
  <si>
    <t xml:space="preserve">$3,000 claim</t>
  </si>
  <si>
    <t xml:space="preserve">$5,000 claim</t>
  </si>
  <si>
    <t xml:space="preserve">$10,000 claim</t>
  </si>
  <si>
    <t xml:space="preserve">Self-Insurance Alternative</t>
  </si>
  <si>
    <t xml:space="preserve">What if you banked the premium money instead?</t>
  </si>
  <si>
    <t xml:space="preserve">Value</t>
  </si>
  <si>
    <t xml:space="preserve">Monthly Amount Saved Instead of Premium ($)</t>
  </si>
  <si>
    <t xml:space="preserve">HYSA Interest Rate (%) — annual</t>
  </si>
  <si>
    <t xml:space="preserve">PET FUND PROJECTION</t>
  </si>
  <si>
    <t xml:space="preserve">Year</t>
  </si>
  <si>
    <t xml:space="preserve">Cumulative Balance</t>
  </si>
  <si>
    <t xml:space="preserve">Cumulative Contributions</t>
  </si>
  <si>
    <t xml:space="preserve">Interest Earned</t>
  </si>
  <si>
    <t xml:space="preserve">Year 1</t>
  </si>
  <si>
    <t xml:space="preserve">Year 3</t>
  </si>
  <si>
    <t xml:space="preserve">Year 5</t>
  </si>
  <si>
    <t xml:space="preserve">Year 10</t>
  </si>
  <si>
    <t xml:space="preserve">Self-insurance works over LONG horizons. If your pet needs a $5k surgery in year 1, you have ~$1.2k saved — self-insurance fails.</t>
  </si>
  <si>
    <t xml:space="preserve">Pet Insurance Break-Even Calculator — Instructions</t>
  </si>
  <si>
    <t xml:space="preserve">HOW TO USE THIS SPREADSHEET</t>
  </si>
  <si>
    <t xml:space="preserve">1. Enter your pet's details once at the top (name, species, breed, age).</t>
  </si>
  <si>
    <t xml:space="preserve">2. For each plan you're considering, enter the monthly premium, deductible, reimbursement %, and annual maximum.</t>
  </si>
  <si>
    <t xml:space="preserve">3. The Break-Even Vet Bills row shows the annual vet-bill threshold above which the plan pays for itself.</t>
  </si>
  <si>
    <t xml:space="preserve">4. The Net Cost By Claim Level table shows your total out-of-pocket (premium + deductible + coinsurance) vs no insurance for typical vet-bill amounts.</t>
  </si>
  <si>
    <t xml:space="preserve">5. On the Self-Insurance tab, model what happens if you bank the premium money instead — useful for younger pets.</t>
  </si>
  <si>
    <t xml:space="preserve">IMPORTANT NOTES</t>
  </si>
  <si>
    <t xml:space="preserve">• Pet insurance covers catastrophic, not routine, expenses. A break-even of $2,500 means you need &gt;$2,500/yr in covered vet bills for the policy to save you money.</t>
  </si>
  <si>
    <t xml:space="preserve">• Reimbursement usually starts AFTER you pay the deductible. 80% reimbursement with $500 deductible on a $2,000 bill = you pay $500 + $300 = $800.</t>
  </si>
  <si>
    <t xml:space="preserve">• Pre-existing conditions are almost universally excluded. If your pet has health issues now, they won't be covered.</t>
  </si>
  <si>
    <t xml:space="preserve">• Self-insurance via HYSA gives you full flexibility but offers NO protection against a large early-life expense.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</si>
  <si>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</si>
  <si>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</si>
  <si>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pet insurance advice. Needs vary by individual. Consult a qualified licensed pet insurance broker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</si>
</sst>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6" min="2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/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8" customFormat="false" ht="19.5" hidden="false" customHeight="true" outlineLevel="0" collapsed="false">
      <c r="A8" s="4" t="s">
        <v>9</v>
      </c>
      <c r="B8" s="4"/>
      <c r="C8" s="4"/>
      <c r="D8" s="4"/>
      <c r="E8" s="4"/>
      <c r="F8" s="4"/>
    </row>
    <row r="9" customFormat="false" ht="15" hidden="false" customHeight="false" outlineLevel="0" collapsed="false">
      <c r="A9" s="5" t="s">
        <v>10</v>
      </c>
      <c r="B9" s="7"/>
      <c r="C9" s="7"/>
      <c r="D9" s="7"/>
      <c r="E9" s="7"/>
    </row>
    <row r="10" customFormat="false" ht="15" hidden="false" customHeight="false" outlineLevel="0" collapsed="false">
      <c r="A10" s="5" t="s">
        <v>11</v>
      </c>
      <c r="B10" s="8" t="n">
        <f aca="false">B9*12</f>
        <v>0</v>
      </c>
      <c r="C10" s="8" t="n">
        <f aca="false">C9*12</f>
        <v>0</v>
      </c>
      <c r="D10" s="8" t="n">
        <f aca="false">D9*12</f>
        <v>0</v>
      </c>
      <c r="E10" s="8" t="n">
        <f aca="false">E9*12</f>
        <v>0</v>
      </c>
    </row>
    <row r="11" customFormat="false" ht="15" hidden="false" customHeight="false" outlineLevel="0" collapsed="false">
      <c r="A11" s="5" t="s">
        <v>12</v>
      </c>
      <c r="B11" s="7"/>
      <c r="C11" s="7"/>
      <c r="D11" s="7"/>
      <c r="E11" s="7"/>
    </row>
    <row r="12" customFormat="false" ht="15" hidden="false" customHeight="false" outlineLevel="0" collapsed="false">
      <c r="A12" s="5" t="s">
        <v>13</v>
      </c>
      <c r="B12" s="9"/>
      <c r="C12" s="9"/>
      <c r="D12" s="9"/>
      <c r="E12" s="9"/>
    </row>
    <row r="13" customFormat="false" ht="15" hidden="false" customHeight="false" outlineLevel="0" collapsed="false">
      <c r="A13" s="5" t="s">
        <v>14</v>
      </c>
      <c r="B13" s="7"/>
      <c r="C13" s="7"/>
      <c r="D13" s="7"/>
      <c r="E13" s="7"/>
    </row>
    <row r="15" customFormat="false" ht="19.5" hidden="false" customHeight="true" outlineLevel="0" collapsed="false">
      <c r="A15" s="4" t="s">
        <v>15</v>
      </c>
      <c r="B15" s="4"/>
      <c r="C15" s="4"/>
      <c r="D15" s="4"/>
      <c r="E15" s="4"/>
      <c r="F15" s="4"/>
    </row>
    <row r="16" customFormat="false" ht="17.35" hidden="false" customHeight="false" outlineLevel="0" collapsed="false">
      <c r="A16" s="5" t="s">
        <v>16</v>
      </c>
      <c r="B16" s="10" t="str">
        <f aca="false">IFERROR((B10+B11)/B12,"—")</f>
        <v>—</v>
      </c>
      <c r="C16" s="10" t="str">
        <f aca="false">IFERROR((C10+C11)/C12,"—")</f>
        <v>—</v>
      </c>
      <c r="D16" s="10" t="str">
        <f aca="false">IFERROR((D10+D11)/D12,"—")</f>
        <v>—</v>
      </c>
      <c r="E16" s="10" t="str">
        <f aca="false">IFERROR((E10+E11)/E12,"—")</f>
        <v>—</v>
      </c>
    </row>
    <row r="18" customFormat="false" ht="19.5" hidden="false" customHeight="true" outlineLevel="0" collapsed="false">
      <c r="A18" s="4" t="s">
        <v>17</v>
      </c>
      <c r="B18" s="4"/>
      <c r="C18" s="4"/>
      <c r="D18" s="4"/>
      <c r="E18" s="4"/>
      <c r="F18" s="4"/>
    </row>
    <row r="19" customFormat="false" ht="21.75" hidden="false" customHeight="true" outlineLevel="0" collapsed="false">
      <c r="A19" s="3" t="s">
        <v>18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19</v>
      </c>
    </row>
    <row r="20" customFormat="false" ht="15" hidden="false" customHeight="false" outlineLevel="0" collapsed="false">
      <c r="A20" s="5" t="s">
        <v>20</v>
      </c>
      <c r="B20" s="8" t="n">
        <f aca="false">B10+MIN(B11,500)+(1-B12)*MAX(0,500-B11)</f>
        <v>1000</v>
      </c>
      <c r="C20" s="8" t="n">
        <f aca="false">C10+MIN(C11,500)+(1-C12)*MAX(0,500-C11)</f>
        <v>1000</v>
      </c>
      <c r="D20" s="8" t="n">
        <f aca="false">D10+MIN(D11,500)+(1-D12)*MAX(0,500-D11)</f>
        <v>1000</v>
      </c>
      <c r="E20" s="8" t="n">
        <f aca="false">E10+MIN(E11,500)+(1-E12)*MAX(0,500-E11)</f>
        <v>1000</v>
      </c>
      <c r="F20" s="8" t="n">
        <v>500</v>
      </c>
    </row>
    <row r="21" customFormat="false" ht="15" hidden="false" customHeight="false" outlineLevel="0" collapsed="false">
      <c r="A21" s="5" t="s">
        <v>21</v>
      </c>
      <c r="B21" s="8" t="n">
        <f aca="false">B10+MIN(B11,1500)+(1-B12)*MAX(0,1500-B11)</f>
        <v>3000</v>
      </c>
      <c r="C21" s="8" t="n">
        <f aca="false">C10+MIN(C11,1500)+(1-C12)*MAX(0,1500-C11)</f>
        <v>3000</v>
      </c>
      <c r="D21" s="8" t="n">
        <f aca="false">D10+MIN(D11,1500)+(1-D12)*MAX(0,1500-D11)</f>
        <v>3000</v>
      </c>
      <c r="E21" s="8" t="n">
        <f aca="false">E10+MIN(E11,1500)+(1-E12)*MAX(0,1500-E11)</f>
        <v>3000</v>
      </c>
      <c r="F21" s="8" t="n">
        <v>1500</v>
      </c>
    </row>
    <row r="22" customFormat="false" ht="15" hidden="false" customHeight="false" outlineLevel="0" collapsed="false">
      <c r="A22" s="5" t="s">
        <v>22</v>
      </c>
      <c r="B22" s="8" t="n">
        <f aca="false">B10+MIN(B11,3000)+(1-B12)*MAX(0,3000-B11)</f>
        <v>6000</v>
      </c>
      <c r="C22" s="8" t="n">
        <f aca="false">C10+MIN(C11,3000)+(1-C12)*MAX(0,3000-C11)</f>
        <v>6000</v>
      </c>
      <c r="D22" s="8" t="n">
        <f aca="false">D10+MIN(D11,3000)+(1-D12)*MAX(0,3000-D11)</f>
        <v>6000</v>
      </c>
      <c r="E22" s="8" t="n">
        <f aca="false">E10+MIN(E11,3000)+(1-E12)*MAX(0,3000-E11)</f>
        <v>6000</v>
      </c>
      <c r="F22" s="8" t="n">
        <v>3000</v>
      </c>
    </row>
    <row r="23" customFormat="false" ht="15" hidden="false" customHeight="false" outlineLevel="0" collapsed="false">
      <c r="A23" s="5" t="s">
        <v>23</v>
      </c>
      <c r="B23" s="8" t="n">
        <f aca="false">B10+MIN(B11,5000)+(1-B12)*MAX(0,5000-B11)</f>
        <v>10000</v>
      </c>
      <c r="C23" s="8" t="n">
        <f aca="false">C10+MIN(C11,5000)+(1-C12)*MAX(0,5000-C11)</f>
        <v>10000</v>
      </c>
      <c r="D23" s="8" t="n">
        <f aca="false">D10+MIN(D11,5000)+(1-D12)*MAX(0,5000-D11)</f>
        <v>10000</v>
      </c>
      <c r="E23" s="8" t="n">
        <f aca="false">E10+MIN(E11,5000)+(1-E12)*MAX(0,5000-E11)</f>
        <v>10000</v>
      </c>
      <c r="F23" s="8" t="n">
        <v>5000</v>
      </c>
    </row>
    <row r="24" customFormat="false" ht="15" hidden="false" customHeight="false" outlineLevel="0" collapsed="false">
      <c r="A24" s="5" t="s">
        <v>24</v>
      </c>
      <c r="B24" s="8" t="n">
        <f aca="false">B10+MIN(B11,10000)+(1-B12)*MAX(0,10000-B11)</f>
        <v>20000</v>
      </c>
      <c r="C24" s="8" t="n">
        <f aca="false">C10+MIN(C11,10000)+(1-C12)*MAX(0,10000-C11)</f>
        <v>20000</v>
      </c>
      <c r="D24" s="8" t="n">
        <f aca="false">D10+MIN(D11,10000)+(1-D12)*MAX(0,10000-D11)</f>
        <v>20000</v>
      </c>
      <c r="E24" s="8" t="n">
        <f aca="false">E10+MIN(E11,10000)+(1-E12)*MAX(0,10000-E11)</f>
        <v>20000</v>
      </c>
      <c r="F24" s="8" t="n">
        <v>10000</v>
      </c>
    </row>
  </sheetData>
  <mergeCells count="6">
    <mergeCell ref="A1:F1"/>
    <mergeCell ref="A2:F2"/>
    <mergeCell ref="A5:F5"/>
    <mergeCell ref="A8:F8"/>
    <mergeCell ref="A15:F15"/>
    <mergeCell ref="A18:F18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25</v>
      </c>
      <c r="B1" s="1"/>
      <c r="C1" s="1"/>
      <c r="D1" s="1"/>
      <c r="E1" s="1"/>
    </row>
    <row r="2" customFormat="false" ht="18" hidden="false" customHeight="true" outlineLevel="0" collapsed="false">
      <c r="A2" s="2" t="s">
        <v>26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27</v>
      </c>
      <c r="C4" s="3"/>
      <c r="D4" s="3"/>
      <c r="E4" s="3"/>
    </row>
    <row r="5" customFormat="false" ht="15" hidden="false" customHeight="false" outlineLevel="0" collapsed="false">
      <c r="A5" s="5" t="s">
        <v>28</v>
      </c>
      <c r="B5" s="7"/>
    </row>
    <row r="6" customFormat="false" ht="15" hidden="false" customHeight="false" outlineLevel="0" collapsed="false">
      <c r="A6" s="5" t="s">
        <v>29</v>
      </c>
      <c r="B6" s="9"/>
    </row>
    <row r="8" customFormat="false" ht="19.5" hidden="false" customHeight="true" outlineLevel="0" collapsed="false">
      <c r="A8" s="4" t="s">
        <v>30</v>
      </c>
      <c r="B8" s="4"/>
      <c r="C8" s="4"/>
      <c r="D8" s="4"/>
      <c r="E8" s="4"/>
    </row>
    <row r="9" customFormat="false" ht="21.75" hidden="false" customHeight="true" outlineLevel="0" collapsed="false">
      <c r="A9" s="3" t="s">
        <v>31</v>
      </c>
      <c r="B9" s="3" t="s">
        <v>32</v>
      </c>
      <c r="C9" s="3" t="s">
        <v>33</v>
      </c>
      <c r="D9" s="3" t="s">
        <v>34</v>
      </c>
      <c r="E9" s="3"/>
    </row>
    <row r="10" customFormat="false" ht="15" hidden="false" customHeight="false" outlineLevel="0" collapsed="false">
      <c r="A10" s="5" t="s">
        <v>35</v>
      </c>
      <c r="B10" s="8" t="n">
        <f aca="false">IFERROR(FV(B6/12,1*12,-B5),0)</f>
        <v>-0</v>
      </c>
      <c r="C10" s="8" t="n">
        <f aca="false">B5*12*1</f>
        <v>0</v>
      </c>
      <c r="D10" s="8" t="n">
        <f aca="false">B10-C10</f>
        <v>-0</v>
      </c>
    </row>
    <row r="11" customFormat="false" ht="15" hidden="false" customHeight="false" outlineLevel="0" collapsed="false">
      <c r="A11" s="5" t="s">
        <v>36</v>
      </c>
      <c r="B11" s="8" t="n">
        <f aca="false">IFERROR(FV(B6/12,3*12,-B5),0)</f>
        <v>-0</v>
      </c>
      <c r="C11" s="8" t="n">
        <f aca="false">B5*12*3</f>
        <v>0</v>
      </c>
      <c r="D11" s="8" t="n">
        <f aca="false">B11-C11</f>
        <v>-0</v>
      </c>
    </row>
    <row r="12" customFormat="false" ht="15" hidden="false" customHeight="false" outlineLevel="0" collapsed="false">
      <c r="A12" s="5" t="s">
        <v>37</v>
      </c>
      <c r="B12" s="8" t="n">
        <f aca="false">IFERROR(FV(B6/12,5*12,-B5),0)</f>
        <v>-0</v>
      </c>
      <c r="C12" s="8" t="n">
        <f aca="false">B5*12*5</f>
        <v>0</v>
      </c>
      <c r="D12" s="8" t="n">
        <f aca="false">B12-C12</f>
        <v>-0</v>
      </c>
    </row>
    <row r="13" customFormat="false" ht="15" hidden="false" customHeight="false" outlineLevel="0" collapsed="false">
      <c r="A13" s="5" t="s">
        <v>38</v>
      </c>
      <c r="B13" s="8" t="n">
        <f aca="false">IFERROR(FV(B6/12,10*12,-B5),0)</f>
        <v>-0</v>
      </c>
      <c r="C13" s="8" t="n">
        <f aca="false">B5*12*10</f>
        <v>0</v>
      </c>
      <c r="D13" s="8" t="n">
        <f aca="false">B13-C13</f>
        <v>-0</v>
      </c>
    </row>
    <row r="15" customFormat="false" ht="15" hidden="false" customHeight="false" outlineLevel="0" collapsed="false">
      <c r="A15" s="5" t="s">
        <v>39</v>
      </c>
    </row>
  </sheetData>
  <mergeCells count="3">
    <mergeCell ref="A1:E1"/>
    <mergeCell ref="A2:E2"/>
    <mergeCell ref="A8:E8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1" t="s">
        <v>40</v>
      </c>
    </row>
    <row r="3" customFormat="false" ht="15" hidden="false" customHeight="false" outlineLevel="0" collapsed="false">
      <c r="A3" s="12" t="s">
        <v>41</v>
      </c>
    </row>
    <row r="5" customFormat="false" ht="15" hidden="false" customHeight="false" outlineLevel="0" collapsed="false">
      <c r="A5" s="13" t="s">
        <v>42</v>
      </c>
    </row>
    <row r="6" customFormat="false" ht="23.85" hidden="false" customHeight="false" outlineLevel="0" collapsed="false">
      <c r="A6" s="13" t="s">
        <v>43</v>
      </c>
    </row>
    <row r="7" customFormat="false" ht="23.85" hidden="false" customHeight="false" outlineLevel="0" collapsed="false">
      <c r="A7" s="13" t="s">
        <v>44</v>
      </c>
    </row>
    <row r="8" customFormat="false" ht="23.85" hidden="false" customHeight="false" outlineLevel="0" collapsed="false">
      <c r="A8" s="13" t="s">
        <v>45</v>
      </c>
    </row>
    <row r="9" customFormat="false" ht="23.85" hidden="false" customHeight="false" outlineLevel="0" collapsed="false">
      <c r="A9" s="13" t="s">
        <v>46</v>
      </c>
    </row>
    <row r="11" customFormat="false" ht="15" hidden="false" customHeight="false" outlineLevel="0" collapsed="false">
      <c r="A11" s="12" t="s">
        <v>47</v>
      </c>
    </row>
    <row r="13" customFormat="false" ht="23.85" hidden="false" customHeight="false" outlineLevel="0" collapsed="false">
      <c r="A13" s="13" t="s">
        <v>48</v>
      </c>
    </row>
    <row r="14" customFormat="false" ht="23.85" hidden="false" customHeight="false" outlineLevel="0" collapsed="false">
      <c r="A14" s="13" t="s">
        <v>49</v>
      </c>
    </row>
    <row r="15" customFormat="false" ht="23.85" hidden="false" customHeight="false" outlineLevel="0" collapsed="false">
      <c r="A15" s="13" t="s">
        <v>50</v>
      </c>
    </row>
    <row r="16" customFormat="false" ht="23.85" hidden="false" customHeight="false" outlineLevel="0" collapsed="false">
      <c r="A16" s="13" t="s">
        <v>51</v>
      </c>
    </row>
    <row r="17" customFormat="false" ht="15" hidden="false" customHeight="false" outlineLevel="0" collapsed="false">
      <c r="A17" s="13" t="s">
        <v>52</v>
      </c>
    </row>
    <row r="19" customFormat="false" ht="15" hidden="false" customHeight="false" outlineLevel="0" collapsed="false">
      <c r="A19" s="12" t="s">
        <v>53</v>
      </c>
    </row>
    <row r="21" customFormat="false" ht="75" hidden="false" customHeight="true" outlineLevel="0" collapsed="false">
      <c r="A21" s="13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2026-04-15T11:13:36Z</dcterms:created>
  <dc:creator>openpyxl</dc:creator>
  <dc:description/>
  <dc:language>en-GB</dc:language>
  <cp:lastModifiedBy/>
  <dcterms:modified xsi:type="dcterms:W3CDTF">2026-04-15T11:13:36Z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