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yroll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<sst xmlns="http://schemas.openxmlformats.org/spreadsheetml/2006/main" count="50" uniqueCount="50">
  <si>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Payroll Calculator</t>
  </si>
  <si>
    <t xml:space="preserve">Compute gross-to-net for up to 10 employees including employer burden</t>
  </si>
  <si>
    <t xml:space="preserve">COMPANY INFO</t>
  </si>
  <si>
    <t xml:space="preserve">Company Name</t>
  </si>
  <si>
    <t xml:space="preserve">Pay Frequency</t>
  </si>
  <si>
    <t xml:space="preserve">Pay Period Start Date</t>
  </si>
  <si>
    <t xml:space="preserve">Pay Period End Date</t>
  </si>
  <si>
    <t xml:space="preserve">SUTA Rate (%)</t>
  </si>
  <si>
    <t xml:space="preserve">EMPLOYEE PAYROLL</t>
  </si>
  <si>
    <t xml:space="preserve">Employee Name</t>
  </si>
  <si>
    <t xml:space="preserve">Filing Status</t>
  </si>
  <si>
    <t xml:space="preserve">Gross Pay ($)</t>
  </si>
  <si>
    <t xml:space="preserve">Federal Withholding ($)</t>
  </si>
  <si>
    <t xml:space="preserve">Social Security ($)</t>
  </si>
  <si>
    <t xml:space="preserve">Medicare ($)</t>
  </si>
  <si>
    <t xml:space="preserve">State Tax ($)</t>
  </si>
  <si>
    <t xml:space="preserve">Pre-Tax Deductions ($)</t>
  </si>
  <si>
    <t xml:space="preserve">Post-Tax Deductions ($)</t>
  </si>
  <si>
    <t xml:space="preserve">Net Pay ($)</t>
  </si>
  <si>
    <t xml:space="preserve">YTD Gross ($)</t>
  </si>
  <si>
    <t xml:space="preserve">EMPLOYER TAXES</t>
  </si>
  <si>
    <t xml:space="preserve">Employee</t>
  </si>
  <si>
    <t xml:space="preserve">Employer SS ($)</t>
  </si>
  <si>
    <t xml:space="preserve">Employer Medicare ($)</t>
  </si>
  <si>
    <t xml:space="preserve">FUTA ($)</t>
  </si>
  <si>
    <t xml:space="preserve">SUTA ($)</t>
  </si>
  <si>
    <t xml:space="preserve">Total Employer Tax</t>
  </si>
  <si>
    <t xml:space="preserve">Total Payroll Cost</t>
  </si>
  <si>
    <t xml:space="preserve">PAY PERIOD SUMMARY</t>
  </si>
  <si>
    <t xml:space="preserve">Total Gross Payroll</t>
  </si>
  <si>
    <t xml:space="preserve">Total Employee Taxes</t>
  </si>
  <si>
    <t xml:space="preserve">Total Net Pay</t>
  </si>
  <si>
    <t xml:space="preserve">Total Employer Taxes</t>
  </si>
  <si>
    <t xml:space="preserve">Total Payroll Cost (Gross + Employer Taxes)</t>
  </si>
  <si>
    <t xml:space="preserve">Payroll Calculator — Instructions</t>
  </si>
  <si>
    <t xml:space="preserve">HOW TO USE THIS SPREADSHEET</t>
  </si>
  <si>
    <t xml:space="preserve">1. Enter company info at the top: name, pay frequency, period dates, and your SUTA rate (varies by state, 1-6% typical).</t>
  </si>
  <si>
    <t xml:space="preserve">2. For each employee, fill in name, filing status, and Gross Pay.</t>
  </si>
  <si>
    <t xml:space="preserve">3. Enter Federal Withholding based on W-4 and IRS Publication 15-T tables. This calculator does NOT compute federal withholding — use the IRS tools.</t>
  </si>
  <si>
    <t xml:space="preserve">4. Social Security (6.2% capped at $168,600 YTD) and Medicare (1.45%) calculate automatically.</t>
  </si>
  <si>
    <t xml:space="preserve">5. Enter state tax, pre-tax deductions (401k, HSA), and post-tax deductions (garnishments, Roth 401k).</t>
  </si>
  <si>
    <t xml:space="preserve">6. Net Pay, employer taxes (SS match, Medicare match, FUTA, SUTA), and Total Payroll Cost calculate automatically.</t>
  </si>
  <si>
    <t xml:space="preserve">IMPORTANT NOTES</t>
  </si>
  <si>
    <t xml:space="preserve">• SS taxable wage base resets every year. Update at the top of the spreadsheet if the figure changes.</t>
  </si>
  <si>
    <t xml:space="preserve">• Additional Medicare tax (0.9% on wages &gt; $200k) is NOT calculated here — withhold separately for high earners.</t>
  </si>
  <si>
    <t xml:space="preserve">• FUTA is paid only on the first $7,000 of wages per employee per year. After that, the rate drops to 0.</t>
  </si>
  <si>
    <t xml:space="preserve">• YTD Gross column is CRITICAL for accurate SS/FUTA calculations — maintain it across pay periods.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</si>
  <si>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</si>
  <si>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</si>
  <si>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payroll / tax advice. Needs vary by individual. Consult a qualified CPA or payroll service (Gusto, ADP, Paychex)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</si>
</sst>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.0%"/>
    <numFmt numFmtId="167" formatCode="\$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6666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0"/>
    <col collapsed="false" customWidth="true" hidden="false" outlineLevel="0" max="11" min="3" style="0" width="14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5"/>
    </row>
    <row r="7" customFormat="false" ht="15" hidden="false" customHeight="false" outlineLevel="0" collapsed="false">
      <c r="A7" s="4" t="s">
        <v>5</v>
      </c>
      <c r="B7" s="6"/>
    </row>
    <row r="8" customFormat="false" ht="15" hidden="false" customHeight="false" outlineLevel="0" collapsed="false">
      <c r="A8" s="4" t="s">
        <v>6</v>
      </c>
      <c r="B8" s="6"/>
    </row>
    <row r="9" customFormat="false" ht="15" hidden="false" customHeight="false" outlineLevel="0" collapsed="false">
      <c r="A9" s="4" t="s">
        <v>7</v>
      </c>
      <c r="B9" s="7"/>
    </row>
    <row r="11" customFormat="false" ht="19.5" hidden="false" customHeight="true" outlineLevel="0" collapsed="false">
      <c r="A11" s="3" t="s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false" ht="21.75" hidden="false" customHeight="true" outlineLevel="0" collapsed="false">
      <c r="A12" s="8" t="s">
        <v>9</v>
      </c>
      <c r="B12" s="8" t="s">
        <v>10</v>
      </c>
      <c r="C12" s="8" t="s">
        <v>11</v>
      </c>
      <c r="D12" s="8" t="s">
        <v>12</v>
      </c>
      <c r="E12" s="8" t="s">
        <v>13</v>
      </c>
      <c r="F12" s="8" t="s">
        <v>14</v>
      </c>
      <c r="G12" s="8" t="s">
        <v>15</v>
      </c>
      <c r="H12" s="8" t="s">
        <v>16</v>
      </c>
      <c r="I12" s="8" t="s">
        <v>17</v>
      </c>
      <c r="J12" s="8" t="s">
        <v>18</v>
      </c>
      <c r="K12" s="8" t="s">
        <v>19</v>
      </c>
    </row>
    <row r="13" customFormat="false" ht="15" hidden="false" customHeight="false" outlineLevel="0" collapsed="false">
      <c r="A13" s="5"/>
      <c r="B13" s="5"/>
      <c r="C13" s="9"/>
      <c r="D13" s="9"/>
      <c r="E13" s="10" t="n">
        <f aca="false">IFERROR(MIN(C13*0.062,MAX(0,168600-MAX(0,K13-C13))*0.062),0)</f>
        <v>0</v>
      </c>
      <c r="F13" s="10" t="n">
        <f aca="false">C13*0.0145</f>
        <v>0</v>
      </c>
      <c r="G13" s="9"/>
      <c r="H13" s="9"/>
      <c r="I13" s="9"/>
      <c r="J13" s="10" t="n">
        <f aca="false">C13-D13-E13-F13-G13-H13-I13</f>
        <v>0</v>
      </c>
      <c r="K13" s="9"/>
    </row>
    <row r="14" customFormat="false" ht="15" hidden="false" customHeight="false" outlineLevel="0" collapsed="false">
      <c r="A14" s="5"/>
      <c r="B14" s="5"/>
      <c r="C14" s="9"/>
      <c r="D14" s="9"/>
      <c r="E14" s="10" t="n">
        <f aca="false">IFERROR(MIN(C14*0.062,MAX(0,168600-MAX(0,K14-C14))*0.062),0)</f>
        <v>0</v>
      </c>
      <c r="F14" s="10" t="n">
        <f aca="false">C14*0.0145</f>
        <v>0</v>
      </c>
      <c r="G14" s="9"/>
      <c r="H14" s="9"/>
      <c r="I14" s="9"/>
      <c r="J14" s="10" t="n">
        <f aca="false">C14-D14-E14-F14-G14-H14-I14</f>
        <v>0</v>
      </c>
      <c r="K14" s="9"/>
    </row>
    <row r="15" customFormat="false" ht="15" hidden="false" customHeight="false" outlineLevel="0" collapsed="false">
      <c r="A15" s="5"/>
      <c r="B15" s="5"/>
      <c r="C15" s="9"/>
      <c r="D15" s="9"/>
      <c r="E15" s="10" t="n">
        <f aca="false">IFERROR(MIN(C15*0.062,MAX(0,168600-MAX(0,K15-C15))*0.062),0)</f>
        <v>0</v>
      </c>
      <c r="F15" s="10" t="n">
        <f aca="false">C15*0.0145</f>
        <v>0</v>
      </c>
      <c r="G15" s="9"/>
      <c r="H15" s="9"/>
      <c r="I15" s="9"/>
      <c r="J15" s="10" t="n">
        <f aca="false">C15-D15-E15-F15-G15-H15-I15</f>
        <v>0</v>
      </c>
      <c r="K15" s="9"/>
    </row>
    <row r="16" customFormat="false" ht="15" hidden="false" customHeight="false" outlineLevel="0" collapsed="false">
      <c r="A16" s="5"/>
      <c r="B16" s="5"/>
      <c r="C16" s="9"/>
      <c r="D16" s="9"/>
      <c r="E16" s="10" t="n">
        <f aca="false">IFERROR(MIN(C16*0.062,MAX(0,168600-MAX(0,K16-C16))*0.062),0)</f>
        <v>0</v>
      </c>
      <c r="F16" s="10" t="n">
        <f aca="false">C16*0.0145</f>
        <v>0</v>
      </c>
      <c r="G16" s="9"/>
      <c r="H16" s="9"/>
      <c r="I16" s="9"/>
      <c r="J16" s="10" t="n">
        <f aca="false">C16-D16-E16-F16-G16-H16-I16</f>
        <v>0</v>
      </c>
      <c r="K16" s="9"/>
    </row>
    <row r="17" customFormat="false" ht="15" hidden="false" customHeight="false" outlineLevel="0" collapsed="false">
      <c r="A17" s="5"/>
      <c r="B17" s="5"/>
      <c r="C17" s="9"/>
      <c r="D17" s="9"/>
      <c r="E17" s="10" t="n">
        <f aca="false">IFERROR(MIN(C17*0.062,MAX(0,168600-MAX(0,K17-C17))*0.062),0)</f>
        <v>0</v>
      </c>
      <c r="F17" s="10" t="n">
        <f aca="false">C17*0.0145</f>
        <v>0</v>
      </c>
      <c r="G17" s="9"/>
      <c r="H17" s="9"/>
      <c r="I17" s="9"/>
      <c r="J17" s="10" t="n">
        <f aca="false">C17-D17-E17-F17-G17-H17-I17</f>
        <v>0</v>
      </c>
      <c r="K17" s="9"/>
    </row>
    <row r="18" customFormat="false" ht="15" hidden="false" customHeight="false" outlineLevel="0" collapsed="false">
      <c r="A18" s="5"/>
      <c r="B18" s="5"/>
      <c r="C18" s="9"/>
      <c r="D18" s="9"/>
      <c r="E18" s="10" t="n">
        <f aca="false">IFERROR(MIN(C18*0.062,MAX(0,168600-MAX(0,K18-C18))*0.062),0)</f>
        <v>0</v>
      </c>
      <c r="F18" s="10" t="n">
        <f aca="false">C18*0.0145</f>
        <v>0</v>
      </c>
      <c r="G18" s="9"/>
      <c r="H18" s="9"/>
      <c r="I18" s="9"/>
      <c r="J18" s="10" t="n">
        <f aca="false">C18-D18-E18-F18-G18-H18-I18</f>
        <v>0</v>
      </c>
      <c r="K18" s="9"/>
    </row>
    <row r="19" customFormat="false" ht="15" hidden="false" customHeight="false" outlineLevel="0" collapsed="false">
      <c r="A19" s="5"/>
      <c r="B19" s="5"/>
      <c r="C19" s="9"/>
      <c r="D19" s="9"/>
      <c r="E19" s="10" t="n">
        <f aca="false">IFERROR(MIN(C19*0.062,MAX(0,168600-MAX(0,K19-C19))*0.062),0)</f>
        <v>0</v>
      </c>
      <c r="F19" s="10" t="n">
        <f aca="false">C19*0.0145</f>
        <v>0</v>
      </c>
      <c r="G19" s="9"/>
      <c r="H19" s="9"/>
      <c r="I19" s="9"/>
      <c r="J19" s="10" t="n">
        <f aca="false">C19-D19-E19-F19-G19-H19-I19</f>
        <v>0</v>
      </c>
      <c r="K19" s="9"/>
    </row>
    <row r="20" customFormat="false" ht="15" hidden="false" customHeight="false" outlineLevel="0" collapsed="false">
      <c r="A20" s="5"/>
      <c r="B20" s="5"/>
      <c r="C20" s="9"/>
      <c r="D20" s="9"/>
      <c r="E20" s="10" t="n">
        <f aca="false">IFERROR(MIN(C20*0.062,MAX(0,168600-MAX(0,K20-C20))*0.062),0)</f>
        <v>0</v>
      </c>
      <c r="F20" s="10" t="n">
        <f aca="false">C20*0.0145</f>
        <v>0</v>
      </c>
      <c r="G20" s="9"/>
      <c r="H20" s="9"/>
      <c r="I20" s="9"/>
      <c r="J20" s="10" t="n">
        <f aca="false">C20-D20-E20-F20-G20-H20-I20</f>
        <v>0</v>
      </c>
      <c r="K20" s="9"/>
    </row>
    <row r="21" customFormat="false" ht="15" hidden="false" customHeight="false" outlineLevel="0" collapsed="false">
      <c r="A21" s="5"/>
      <c r="B21" s="5"/>
      <c r="C21" s="9"/>
      <c r="D21" s="9"/>
      <c r="E21" s="10" t="n">
        <f aca="false">IFERROR(MIN(C21*0.062,MAX(0,168600-MAX(0,K21-C21))*0.062),0)</f>
        <v>0</v>
      </c>
      <c r="F21" s="10" t="n">
        <f aca="false">C21*0.0145</f>
        <v>0</v>
      </c>
      <c r="G21" s="9"/>
      <c r="H21" s="9"/>
      <c r="I21" s="9"/>
      <c r="J21" s="10" t="n">
        <f aca="false">C21-D21-E21-F21-G21-H21-I21</f>
        <v>0</v>
      </c>
      <c r="K21" s="9"/>
    </row>
    <row r="22" customFormat="false" ht="15" hidden="false" customHeight="false" outlineLevel="0" collapsed="false">
      <c r="A22" s="5"/>
      <c r="B22" s="5"/>
      <c r="C22" s="9"/>
      <c r="D22" s="9"/>
      <c r="E22" s="10" t="n">
        <f aca="false">IFERROR(MIN(C22*0.062,MAX(0,168600-MAX(0,K22-C22))*0.062),0)</f>
        <v>0</v>
      </c>
      <c r="F22" s="10" t="n">
        <f aca="false">C22*0.0145</f>
        <v>0</v>
      </c>
      <c r="G22" s="9"/>
      <c r="H22" s="9"/>
      <c r="I22" s="9"/>
      <c r="J22" s="10" t="n">
        <f aca="false">C22-D22-E22-F22-G22-H22-I22</f>
        <v>0</v>
      </c>
      <c r="K22" s="9"/>
    </row>
    <row r="24" customFormat="false" ht="19.5" hidden="false" customHeight="true" outlineLevel="0" collapsed="false">
      <c r="A24" s="3" t="s">
        <v>20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customFormat="false" ht="21.75" hidden="false" customHeight="true" outlineLevel="0" collapsed="false">
      <c r="A25" s="8" t="s">
        <v>21</v>
      </c>
      <c r="B25" s="8"/>
      <c r="C25" s="8"/>
      <c r="D25" s="8" t="s">
        <v>22</v>
      </c>
      <c r="E25" s="8" t="s">
        <v>23</v>
      </c>
      <c r="F25" s="8" t="s">
        <v>24</v>
      </c>
      <c r="G25" s="8" t="s">
        <v>25</v>
      </c>
      <c r="H25" s="8" t="s">
        <v>26</v>
      </c>
      <c r="I25" s="8" t="s">
        <v>27</v>
      </c>
      <c r="J25" s="8"/>
      <c r="K25" s="8"/>
    </row>
    <row r="26" customFormat="false" ht="15" hidden="false" customHeight="false" outlineLevel="0" collapsed="false">
      <c r="A26" s="11" t="n">
        <f aca="false">A13</f>
        <v>0</v>
      </c>
      <c r="D26" s="10" t="n">
        <f aca="false">E13</f>
        <v>0</v>
      </c>
      <c r="E26" s="10" t="n">
        <f aca="false">F13</f>
        <v>0</v>
      </c>
      <c r="F26" s="10" t="n">
        <f aca="false">IFERROR(MIN(C13*0.006,MAX(0,7000-MAX(0,K13-C13))*0.006),0)</f>
        <v>0</v>
      </c>
      <c r="G26" s="10" t="n">
        <f aca="false">C13*B9</f>
        <v>0</v>
      </c>
      <c r="H26" s="10" t="n">
        <f aca="false">D26+E26+F26+G26</f>
        <v>0</v>
      </c>
      <c r="I26" s="10" t="n">
        <f aca="false">C13+H26</f>
        <v>0</v>
      </c>
    </row>
    <row r="27" customFormat="false" ht="15" hidden="false" customHeight="false" outlineLevel="0" collapsed="false">
      <c r="A27" s="11" t="n">
        <f aca="false">A14</f>
        <v>0</v>
      </c>
      <c r="D27" s="10" t="n">
        <f aca="false">E14</f>
        <v>0</v>
      </c>
      <c r="E27" s="10" t="n">
        <f aca="false">F14</f>
        <v>0</v>
      </c>
      <c r="F27" s="10" t="n">
        <f aca="false">IFERROR(MIN(C14*0.006,MAX(0,7000-MAX(0,K14-C14))*0.006),0)</f>
        <v>0</v>
      </c>
      <c r="G27" s="10" t="n">
        <f aca="false">C14*B9</f>
        <v>0</v>
      </c>
      <c r="H27" s="10" t="n">
        <f aca="false">D27+E27+F27+G27</f>
        <v>0</v>
      </c>
      <c r="I27" s="10" t="n">
        <f aca="false">C14+H27</f>
        <v>0</v>
      </c>
    </row>
    <row r="28" customFormat="false" ht="15" hidden="false" customHeight="false" outlineLevel="0" collapsed="false">
      <c r="A28" s="11" t="n">
        <f aca="false">A15</f>
        <v>0</v>
      </c>
      <c r="D28" s="10" t="n">
        <f aca="false">E15</f>
        <v>0</v>
      </c>
      <c r="E28" s="10" t="n">
        <f aca="false">F15</f>
        <v>0</v>
      </c>
      <c r="F28" s="10" t="n">
        <f aca="false">IFERROR(MIN(C15*0.006,MAX(0,7000-MAX(0,K15-C15))*0.006),0)</f>
        <v>0</v>
      </c>
      <c r="G28" s="10" t="n">
        <f aca="false">C15*B9</f>
        <v>0</v>
      </c>
      <c r="H28" s="10" t="n">
        <f aca="false">D28+E28+F28+G28</f>
        <v>0</v>
      </c>
      <c r="I28" s="10" t="n">
        <f aca="false">C15+H28</f>
        <v>0</v>
      </c>
    </row>
    <row r="29" customFormat="false" ht="15" hidden="false" customHeight="false" outlineLevel="0" collapsed="false">
      <c r="A29" s="11" t="n">
        <f aca="false">A16</f>
        <v>0</v>
      </c>
      <c r="D29" s="10" t="n">
        <f aca="false">E16</f>
        <v>0</v>
      </c>
      <c r="E29" s="10" t="n">
        <f aca="false">F16</f>
        <v>0</v>
      </c>
      <c r="F29" s="10" t="n">
        <f aca="false">IFERROR(MIN(C16*0.006,MAX(0,7000-MAX(0,K16-C16))*0.006),0)</f>
        <v>0</v>
      </c>
      <c r="G29" s="10" t="n">
        <f aca="false">C16*B9</f>
        <v>0</v>
      </c>
      <c r="H29" s="10" t="n">
        <f aca="false">D29+E29+F29+G29</f>
        <v>0</v>
      </c>
      <c r="I29" s="10" t="n">
        <f aca="false">C16+H29</f>
        <v>0</v>
      </c>
    </row>
    <row r="30" customFormat="false" ht="15" hidden="false" customHeight="false" outlineLevel="0" collapsed="false">
      <c r="A30" s="11" t="n">
        <f aca="false">A17</f>
        <v>0</v>
      </c>
      <c r="D30" s="10" t="n">
        <f aca="false">E17</f>
        <v>0</v>
      </c>
      <c r="E30" s="10" t="n">
        <f aca="false">F17</f>
        <v>0</v>
      </c>
      <c r="F30" s="10" t="n">
        <f aca="false">IFERROR(MIN(C17*0.006,MAX(0,7000-MAX(0,K17-C17))*0.006),0)</f>
        <v>0</v>
      </c>
      <c r="G30" s="10" t="n">
        <f aca="false">C17*B9</f>
        <v>0</v>
      </c>
      <c r="H30" s="10" t="n">
        <f aca="false">D30+E30+F30+G30</f>
        <v>0</v>
      </c>
      <c r="I30" s="10" t="n">
        <f aca="false">C17+H30</f>
        <v>0</v>
      </c>
    </row>
    <row r="31" customFormat="false" ht="15" hidden="false" customHeight="false" outlineLevel="0" collapsed="false">
      <c r="A31" s="11" t="n">
        <f aca="false">A18</f>
        <v>0</v>
      </c>
      <c r="D31" s="10" t="n">
        <f aca="false">E18</f>
        <v>0</v>
      </c>
      <c r="E31" s="10" t="n">
        <f aca="false">F18</f>
        <v>0</v>
      </c>
      <c r="F31" s="10" t="n">
        <f aca="false">IFERROR(MIN(C18*0.006,MAX(0,7000-MAX(0,K18-C18))*0.006),0)</f>
        <v>0</v>
      </c>
      <c r="G31" s="10" t="n">
        <f aca="false">C18*B9</f>
        <v>0</v>
      </c>
      <c r="H31" s="10" t="n">
        <f aca="false">D31+E31+F31+G31</f>
        <v>0</v>
      </c>
      <c r="I31" s="10" t="n">
        <f aca="false">C18+H31</f>
        <v>0</v>
      </c>
    </row>
    <row r="32" customFormat="false" ht="15" hidden="false" customHeight="false" outlineLevel="0" collapsed="false">
      <c r="A32" s="11" t="n">
        <f aca="false">A19</f>
        <v>0</v>
      </c>
      <c r="D32" s="10" t="n">
        <f aca="false">E19</f>
        <v>0</v>
      </c>
      <c r="E32" s="10" t="n">
        <f aca="false">F19</f>
        <v>0</v>
      </c>
      <c r="F32" s="10" t="n">
        <f aca="false">IFERROR(MIN(C19*0.006,MAX(0,7000-MAX(0,K19-C19))*0.006),0)</f>
        <v>0</v>
      </c>
      <c r="G32" s="10" t="n">
        <f aca="false">C19*B9</f>
        <v>0</v>
      </c>
      <c r="H32" s="10" t="n">
        <f aca="false">D32+E32+F32+G32</f>
        <v>0</v>
      </c>
      <c r="I32" s="10" t="n">
        <f aca="false">C19+H32</f>
        <v>0</v>
      </c>
    </row>
    <row r="33" customFormat="false" ht="15" hidden="false" customHeight="false" outlineLevel="0" collapsed="false">
      <c r="A33" s="11" t="n">
        <f aca="false">A20</f>
        <v>0</v>
      </c>
      <c r="D33" s="10" t="n">
        <f aca="false">E20</f>
        <v>0</v>
      </c>
      <c r="E33" s="10" t="n">
        <f aca="false">F20</f>
        <v>0</v>
      </c>
      <c r="F33" s="10" t="n">
        <f aca="false">IFERROR(MIN(C20*0.006,MAX(0,7000-MAX(0,K20-C20))*0.006),0)</f>
        <v>0</v>
      </c>
      <c r="G33" s="10" t="n">
        <f aca="false">C20*B9</f>
        <v>0</v>
      </c>
      <c r="H33" s="10" t="n">
        <f aca="false">D33+E33+F33+G33</f>
        <v>0</v>
      </c>
      <c r="I33" s="10" t="n">
        <f aca="false">C20+H33</f>
        <v>0</v>
      </c>
    </row>
    <row r="34" customFormat="false" ht="15" hidden="false" customHeight="false" outlineLevel="0" collapsed="false">
      <c r="A34" s="11" t="n">
        <f aca="false">A21</f>
        <v>0</v>
      </c>
      <c r="D34" s="10" t="n">
        <f aca="false">E21</f>
        <v>0</v>
      </c>
      <c r="E34" s="10" t="n">
        <f aca="false">F21</f>
        <v>0</v>
      </c>
      <c r="F34" s="10" t="n">
        <f aca="false">IFERROR(MIN(C21*0.006,MAX(0,7000-MAX(0,K21-C21))*0.006),0)</f>
        <v>0</v>
      </c>
      <c r="G34" s="10" t="n">
        <f aca="false">C21*B9</f>
        <v>0</v>
      </c>
      <c r="H34" s="10" t="n">
        <f aca="false">D34+E34+F34+G34</f>
        <v>0</v>
      </c>
      <c r="I34" s="10" t="n">
        <f aca="false">C21+H34</f>
        <v>0</v>
      </c>
    </row>
    <row r="35" customFormat="false" ht="15" hidden="false" customHeight="false" outlineLevel="0" collapsed="false">
      <c r="A35" s="11" t="n">
        <f aca="false">A22</f>
        <v>0</v>
      </c>
      <c r="D35" s="10" t="n">
        <f aca="false">E22</f>
        <v>0</v>
      </c>
      <c r="E35" s="10" t="n">
        <f aca="false">F22</f>
        <v>0</v>
      </c>
      <c r="F35" s="10" t="n">
        <f aca="false">IFERROR(MIN(C22*0.006,MAX(0,7000-MAX(0,K22-C22))*0.006),0)</f>
        <v>0</v>
      </c>
      <c r="G35" s="10" t="n">
        <f aca="false">C22*B9</f>
        <v>0</v>
      </c>
      <c r="H35" s="10" t="n">
        <f aca="false">D35+E35+F35+G35</f>
        <v>0</v>
      </c>
      <c r="I35" s="10" t="n">
        <f aca="false">C22+H35</f>
        <v>0</v>
      </c>
    </row>
    <row r="37" customFormat="false" ht="19.5" hidden="false" customHeight="true" outlineLevel="0" collapsed="false">
      <c r="A37" s="3" t="s">
        <v>28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8" customFormat="false" ht="17.35" hidden="false" customHeight="false" outlineLevel="0" collapsed="false">
      <c r="A38" s="12" t="s">
        <v>29</v>
      </c>
      <c r="C38" s="13" t="n">
        <f aca="false">SUM(C13:C22)</f>
        <v>0</v>
      </c>
    </row>
    <row r="39" customFormat="false" ht="17.35" hidden="false" customHeight="false" outlineLevel="0" collapsed="false">
      <c r="A39" s="12" t="s">
        <v>30</v>
      </c>
      <c r="C39" s="13" t="n">
        <f aca="false">SUM(D13:D22)+SUM(E13:E22)+SUM(F13:F22)+SUM(G13:G22)</f>
        <v>0</v>
      </c>
    </row>
    <row r="40" customFormat="false" ht="17.35" hidden="false" customHeight="false" outlineLevel="0" collapsed="false">
      <c r="A40" s="12" t="s">
        <v>31</v>
      </c>
      <c r="C40" s="13" t="n">
        <f aca="false">SUM(J13:J22)</f>
        <v>0</v>
      </c>
    </row>
    <row r="41" customFormat="false" ht="17.35" hidden="false" customHeight="false" outlineLevel="0" collapsed="false">
      <c r="A41" s="12" t="s">
        <v>32</v>
      </c>
      <c r="C41" s="13" t="n">
        <f aca="false">SUM(H25:H34)</f>
        <v>0</v>
      </c>
    </row>
    <row r="42" customFormat="false" ht="17.35" hidden="false" customHeight="false" outlineLevel="0" collapsed="false">
      <c r="A42" s="12" t="s">
        <v>33</v>
      </c>
      <c r="C42" s="13" t="n">
        <f aca="false">SUM(I25:I34)</f>
        <v>0</v>
      </c>
    </row>
  </sheetData>
  <mergeCells count="6">
    <mergeCell ref="A1:K1"/>
    <mergeCell ref="A2:K2"/>
    <mergeCell ref="A4:K4"/>
    <mergeCell ref="A11:K11"/>
    <mergeCell ref="A24:K24"/>
    <mergeCell ref="A37:K37"/>
  </mergeCells>
  <dataValidations count="2">
    <dataValidation allowBlank="true" errorStyle="stop" operator="between" showDropDown="false" showErrorMessage="false" showInputMessage="false" sqref="B6" type="list">
      <formula1>"Weekly,Biweekly,Semi-Monthly,Monthly"</formula1>
      <formula2>0</formula2>
    </dataValidation>
    <dataValidation allowBlank="true" errorStyle="stop" operator="between" showDropDown="false" showErrorMessage="false" showInputMessage="false" sqref="B13:B22" type="list">
      <formula1>"S,MFJ,HoH"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4" t="s">
        <v>34</v>
      </c>
    </row>
    <row r="3" customFormat="false" ht="15" hidden="false" customHeight="false" outlineLevel="0" collapsed="false">
      <c r="A3" s="15" t="s">
        <v>35</v>
      </c>
    </row>
    <row r="5" customFormat="false" ht="23.85" hidden="false" customHeight="false" outlineLevel="0" collapsed="false">
      <c r="A5" s="16" t="s">
        <v>36</v>
      </c>
    </row>
    <row r="6" customFormat="false" ht="15" hidden="false" customHeight="false" outlineLevel="0" collapsed="false">
      <c r="A6" s="16" t="s">
        <v>37</v>
      </c>
    </row>
    <row r="7" customFormat="false" ht="23.85" hidden="false" customHeight="false" outlineLevel="0" collapsed="false">
      <c r="A7" s="16" t="s">
        <v>38</v>
      </c>
    </row>
    <row r="8" customFormat="false" ht="15" hidden="false" customHeight="false" outlineLevel="0" collapsed="false">
      <c r="A8" s="16" t="s">
        <v>39</v>
      </c>
    </row>
    <row r="9" customFormat="false" ht="23.85" hidden="false" customHeight="false" outlineLevel="0" collapsed="false">
      <c r="A9" s="16" t="s">
        <v>40</v>
      </c>
    </row>
    <row r="10" customFormat="false" ht="23.85" hidden="false" customHeight="false" outlineLevel="0" collapsed="false">
      <c r="A10" s="16" t="s">
        <v>41</v>
      </c>
    </row>
    <row r="12" customFormat="false" ht="15" hidden="false" customHeight="false" outlineLevel="0" collapsed="false">
      <c r="A12" s="15" t="s">
        <v>42</v>
      </c>
    </row>
    <row r="14" customFormat="false" ht="23.85" hidden="false" customHeight="false" outlineLevel="0" collapsed="false">
      <c r="A14" s="16" t="s">
        <v>43</v>
      </c>
    </row>
    <row r="15" customFormat="false" ht="23.85" hidden="false" customHeight="false" outlineLevel="0" collapsed="false">
      <c r="A15" s="16" t="s">
        <v>44</v>
      </c>
    </row>
    <row r="16" customFormat="false" ht="23.85" hidden="false" customHeight="false" outlineLevel="0" collapsed="false">
      <c r="A16" s="16" t="s">
        <v>45</v>
      </c>
    </row>
    <row r="17" customFormat="false" ht="23.85" hidden="false" customHeight="false" outlineLevel="0" collapsed="false">
      <c r="A17" s="16" t="s">
        <v>46</v>
      </c>
    </row>
    <row r="18" customFormat="false" ht="15" hidden="false" customHeight="false" outlineLevel="0" collapsed="false">
      <c r="A18" s="16" t="s">
        <v>47</v>
      </c>
    </row>
    <row r="20" customFormat="false" ht="15" hidden="false" customHeight="false" outlineLevel="0" collapsed="false">
      <c r="A20" s="15" t="s">
        <v>48</v>
      </c>
    </row>
    <row r="22" customFormat="false" ht="75" hidden="false" customHeight="true" outlineLevel="0" collapsed="false">
      <c r="A22" s="16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2026-04-15T11:25:50Z</dcterms:created>
  <dc:creator>openpyxl</dc:creator>
  <dc:description/>
  <dc:language>en-GB</dc:language>
  <cp:lastModifiedBy/>
  <dcterms:modified xsi:type="dcterms:W3CDTF">2026-04-15T11:25:50Z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