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<sst xmlns="http://schemas.openxmlformats.org/spreadsheetml/2006/main" count="66" uniqueCount="65">
  <si>
    <t xml:space="preserve">Mortgage Affordability Calculator</t>
  </si>
  <si>
    <t xml:space="preserve">SpreadsheetTemplates.info — How much house can you actually afford?</t>
  </si>
  <si>
    <t xml:space="preserve">Item</t>
  </si>
  <si>
    <t xml:space="preserve">Value</t>
  </si>
  <si>
    <t xml:space="preserve">YOUR FINANCIAL PROFILE</t>
  </si>
  <si>
    <t xml:space="preserve">Annual Gross Income ($)</t>
  </si>
  <si>
    <t xml:space="preserve">Monthly Gross Income ($)</t>
  </si>
  <si>
    <t xml:space="preserve">Monthly Debt Payments — existing ($)</t>
  </si>
  <si>
    <t xml:space="preserve">Down Payment Available ($)</t>
  </si>
  <si>
    <t xml:space="preserve">Credit Score Range (Excellent/Good/Fair)</t>
  </si>
  <si>
    <t xml:space="preserve">Good</t>
  </si>
  <si>
    <t xml:space="preserve">MORTGAGE ASSUMPTIONS</t>
  </si>
  <si>
    <t xml:space="preserve">Interest Rate (%) — annual</t>
  </si>
  <si>
    <t xml:space="preserve">Loan Term (years)</t>
  </si>
  <si>
    <t xml:space="preserve">Property Tax Rate (% of home price, annual)</t>
  </si>
  <si>
    <t xml:space="preserve">Homeowners Insurance ($/year)</t>
  </si>
  <si>
    <t xml:space="preserve">HOA Fees ($/month)</t>
  </si>
  <si>
    <t xml:space="preserve">PMI Rate (% of loan, annual)</t>
  </si>
  <si>
    <t xml:space="preserve">AFFORDABILITY RESULTS</t>
  </si>
  <si>
    <t xml:space="preserve">Max Monthly Housing Payment (28% rule)</t>
  </si>
  <si>
    <t xml:space="preserve">Max Total Debt Payment (36% rule)</t>
  </si>
  <si>
    <t xml:space="preserve">Available for Housing (36% rule minus existing debt)</t>
  </si>
  <si>
    <t xml:space="preserve">Conservative Maximum Monthly Housing Payment</t>
  </si>
  <si>
    <t xml:space="preserve">Max Home Price Estimation (iterative)</t>
  </si>
  <si>
    <t xml:space="preserve">Fixed Monthly Overhead (Insurance/12 + HOA)</t>
  </si>
  <si>
    <t xml:space="preserve">Monthly P+I Budget (Conservative − Fixed Overhead)</t>
  </si>
  <si>
    <t xml:space="preserve">Affordable Loan — ignoring taxes/PMI</t>
  </si>
  <si>
    <t xml:space="preserve">Upper-bound Home Price (Loan + Down Payment)</t>
  </si>
  <si>
    <t xml:space="preserve">Adjusted Monthly Overhead (Taxes + Insurance + HOA + PMI)</t>
  </si>
  <si>
    <t xml:space="preserve">Adjusted Monthly P+I Budget</t>
  </si>
  <si>
    <t xml:space="preserve">Adjusted Affordable Loan</t>
  </si>
  <si>
    <t xml:space="preserve">ESTIMATED MAXIMUM HOME PRICE</t>
  </si>
  <si>
    <t xml:space="preserve">MONTHLY PAYMENT BREAKDOWN AT MAX PRICE</t>
  </si>
  <si>
    <t xml:space="preserve">Principal &amp; Interest</t>
  </si>
  <si>
    <t xml:space="preserve">Property Taxes (monthly)</t>
  </si>
  <si>
    <t xml:space="preserve">Homeowners Insurance (monthly)</t>
  </si>
  <si>
    <t xml:space="preserve">PMI (monthly)</t>
  </si>
  <si>
    <t xml:space="preserve">HOA Fees (monthly)</t>
  </si>
  <si>
    <t xml:space="preserve">Total Monthly Cost</t>
  </si>
  <si>
    <t xml:space="preserve">15-YEAR vs 30-YEAR COMPARISON (at max loan amount)</t>
  </si>
  <si>
    <t xml:space="preserve">Metric</t>
  </si>
  <si>
    <t xml:space="preserve">15-Year Monthly P&amp;I</t>
  </si>
  <si>
    <t xml:space="preserve">15-Year Total Interest</t>
  </si>
  <si>
    <t xml:space="preserve">15-Year Total Cost (P+I)</t>
  </si>
  <si>
    <t xml:space="preserve">30-Year Monthly P&amp;I</t>
  </si>
  <si>
    <t xml:space="preserve">30-Year Total Interest</t>
  </si>
  <si>
    <t xml:space="preserve">30-Year Total Cost (P+I)</t>
  </si>
  <si>
    <t xml:space="preserve">Interest Saved by Going 15-Year</t>
  </si>
  <si>
    <t xml:space="preserve">NOTES</t>
  </si>
  <si>
    <t xml:space="preserve">The 28% / 36% rules are industry guidelines, not hard limits set by lenders. Actual underwriting considers credit score, employment history, asset reserves, and debt-to-income more holistically. The max-home-price estimate uses a two-pass approximation — the final mortgage payment a lender approves may differ by a few thousand dollars. Use this as a starting point, not a final number.</t>
  </si>
  <si>
    <t xml:space="preserve">Mortgage Affordability Calculator — Instructions</t>
  </si>
  <si>
    <t xml:space="preserve">HOW TO USE THIS SPREADSHEET</t>
  </si>
  <si>
    <t xml:space="preserve">1. Enter your Annual Gross Income, existing monthly debt payments, and down payment available.</t>
  </si>
  <si>
    <t xml:space="preserve">2. Adjust the mortgage assumptions — interest rate, loan term, property tax rate, HOA fees, and PMI rate to reflect the market you're shopping in. Defaults reflect late-2025 US averages.</t>
  </si>
  <si>
    <t xml:space="preserve">3. Review the Affordability Results section: 28% rule is the conservative housing ratio; 36% is the total debt ratio.</t>
  </si>
  <si>
    <t xml:space="preserve">4. The ESTIMATED MAXIMUM HOME PRICE is your affordability ceiling after accounting for taxes, insurance, HOA, and PMI.</t>
  </si>
  <si>
    <t xml:space="preserve">5. Compare 15-year vs 30-year payments to see the interest savings trade-off.</t>
  </si>
  <si>
    <t xml:space="preserve">IMPORTANT NOTES</t>
  </si>
  <si>
    <t xml:space="preserve">• Property tax rate varies widely by county — verify yours at your state or county assessor's website.</t>
  </si>
  <si>
    <t xml:space="preserve">• PMI usually applies when the down payment is under 20%. If yours is 20%+, set PMI Rate to 0.</t>
  </si>
  <si>
    <t xml:space="preserve">• This calculator does NOT include HOA assessments, private mortgage insurance write-off implications, or ARM rate reset risk. Fixed-rate assumption only.</t>
  </si>
  <si>
    <t xml:space="preserve">• Lenders also weight credit score and cash reserves. A high score may unlock better pricing; limited reserves may tighten the allowed DTI.</t>
  </si>
  <si>
    <t xml:space="preserve">• Yellow cells = your input. Calculated values update automatically.</t>
  </si>
  <si>
    <t xml:space="preserve">DISCLAIMER</t>
  </si>
  <si>
    <t xml:space="preserve">This spreadsheet is provided for informational and educational purposes only and does not constitute mortgage advice. Needs vary by individual. Consult a qualified mortgage loan officer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</si>
</sst>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\$#,##0.00"/>
    <numFmt numFmtId="167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i val="true"/>
      <sz val="9"/>
      <color rgb="FF666666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008080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22"/>
  </cols>
  <sheetData>
    <row r="1" customFormat="false" ht="24" hidden="false" customHeight="true" outlineLevel="0" collapsed="false">
      <c r="A1" s="1" t="s">
        <v>0</v>
      </c>
      <c r="B1" s="1"/>
    </row>
    <row r="2" customFormat="false" ht="18" hidden="false" customHeight="true" outlineLevel="0" collapsed="false">
      <c r="A2" s="2" t="s">
        <v>1</v>
      </c>
      <c r="B2" s="2"/>
    </row>
    <row r="4" customFormat="false" ht="21.75" hidden="false" customHeight="true" outlineLevel="0" collapsed="false">
      <c r="A4" s="3" t="s">
        <v>2</v>
      </c>
      <c r="B4" s="3" t="s">
        <v>3</v>
      </c>
    </row>
    <row r="5" customFormat="false" ht="19.5" hidden="false" customHeight="true" outlineLevel="0" collapsed="false">
      <c r="A5" s="4" t="s">
        <v>4</v>
      </c>
      <c r="B5" s="4"/>
    </row>
    <row r="6" customFormat="false" ht="15" hidden="false" customHeight="false" outlineLevel="0" collapsed="false">
      <c r="A6" s="5" t="s">
        <v>5</v>
      </c>
      <c r="B6" s="6" t="n">
        <v>100000</v>
      </c>
    </row>
    <row r="7" customFormat="false" ht="15" hidden="false" customHeight="false" outlineLevel="0" collapsed="false">
      <c r="A7" s="5" t="s">
        <v>6</v>
      </c>
      <c r="B7" s="7" t="n">
        <f aca="false">B6/12</f>
        <v>8333.33333333333</v>
      </c>
    </row>
    <row r="8" customFormat="false" ht="15" hidden="false" customHeight="false" outlineLevel="0" collapsed="false">
      <c r="A8" s="5" t="s">
        <v>7</v>
      </c>
      <c r="B8" s="6" t="n">
        <v>500</v>
      </c>
    </row>
    <row r="9" customFormat="false" ht="15" hidden="false" customHeight="false" outlineLevel="0" collapsed="false">
      <c r="A9" s="5" t="s">
        <v>8</v>
      </c>
      <c r="B9" s="6" t="n">
        <v>60000</v>
      </c>
    </row>
    <row r="10" customFormat="false" ht="15" hidden="false" customHeight="false" outlineLevel="0" collapsed="false">
      <c r="A10" s="5" t="s">
        <v>9</v>
      </c>
      <c r="B10" s="8" t="s">
        <v>10</v>
      </c>
    </row>
    <row r="11" customFormat="false" ht="19.5" hidden="false" customHeight="true" outlineLevel="0" collapsed="false">
      <c r="A11" s="4" t="s">
        <v>11</v>
      </c>
      <c r="B11" s="4"/>
    </row>
    <row r="12" customFormat="false" ht="15" hidden="false" customHeight="false" outlineLevel="0" collapsed="false">
      <c r="A12" s="5" t="s">
        <v>12</v>
      </c>
      <c r="B12" s="9" t="n">
        <v>0.0637</v>
      </c>
    </row>
    <row r="13" customFormat="false" ht="15" hidden="false" customHeight="false" outlineLevel="0" collapsed="false">
      <c r="A13" s="5" t="s">
        <v>13</v>
      </c>
      <c r="B13" s="8" t="n">
        <v>30</v>
      </c>
    </row>
    <row r="14" customFormat="false" ht="15" hidden="false" customHeight="false" outlineLevel="0" collapsed="false">
      <c r="A14" s="5" t="s">
        <v>14</v>
      </c>
      <c r="B14" s="9" t="n">
        <v>0.012</v>
      </c>
    </row>
    <row r="15" customFormat="false" ht="15" hidden="false" customHeight="false" outlineLevel="0" collapsed="false">
      <c r="A15" s="5" t="s">
        <v>15</v>
      </c>
      <c r="B15" s="6" t="n">
        <v>2400</v>
      </c>
    </row>
    <row r="16" customFormat="false" ht="15" hidden="false" customHeight="false" outlineLevel="0" collapsed="false">
      <c r="A16" s="5" t="s">
        <v>16</v>
      </c>
      <c r="B16" s="6" t="n">
        <v>0</v>
      </c>
    </row>
    <row r="17" customFormat="false" ht="15" hidden="false" customHeight="false" outlineLevel="0" collapsed="false">
      <c r="A17" s="5" t="s">
        <v>17</v>
      </c>
      <c r="B17" s="9" t="n">
        <v>0.005</v>
      </c>
    </row>
    <row r="18" customFormat="false" ht="19.5" hidden="false" customHeight="true" outlineLevel="0" collapsed="false">
      <c r="A18" s="4" t="s">
        <v>18</v>
      </c>
      <c r="B18" s="4"/>
    </row>
    <row r="19" customFormat="false" ht="15" hidden="false" customHeight="false" outlineLevel="0" collapsed="false">
      <c r="A19" s="5" t="s">
        <v>19</v>
      </c>
      <c r="B19" s="7" t="n">
        <f aca="false">B7*0.28</f>
        <v>2333.33333333333</v>
      </c>
    </row>
    <row r="20" customFormat="false" ht="15" hidden="false" customHeight="false" outlineLevel="0" collapsed="false">
      <c r="A20" s="5" t="s">
        <v>20</v>
      </c>
      <c r="B20" s="7" t="n">
        <f aca="false">B7*0.36</f>
        <v>3000</v>
      </c>
    </row>
    <row r="21" customFormat="false" ht="15" hidden="false" customHeight="false" outlineLevel="0" collapsed="false">
      <c r="A21" s="5" t="s">
        <v>21</v>
      </c>
      <c r="B21" s="7" t="n">
        <f aca="false">B20-B8</f>
        <v>2500</v>
      </c>
    </row>
    <row r="22" customFormat="false" ht="15" hidden="false" customHeight="false" outlineLevel="0" collapsed="false">
      <c r="A22" s="5" t="s">
        <v>22</v>
      </c>
      <c r="B22" s="7" t="n">
        <f aca="false">MIN(B19,B21)</f>
        <v>2333.33333333333</v>
      </c>
    </row>
    <row r="24" customFormat="false" ht="15" hidden="false" customHeight="false" outlineLevel="0" collapsed="false">
      <c r="A24" s="10" t="s">
        <v>23</v>
      </c>
    </row>
    <row r="25" customFormat="false" ht="15" hidden="false" customHeight="false" outlineLevel="0" collapsed="false">
      <c r="A25" s="5" t="s">
        <v>24</v>
      </c>
      <c r="B25" s="7" t="n">
        <f aca="false">B15/12+B16</f>
        <v>200</v>
      </c>
    </row>
    <row r="26" customFormat="false" ht="15" hidden="false" customHeight="false" outlineLevel="0" collapsed="false">
      <c r="A26" s="5" t="s">
        <v>25</v>
      </c>
      <c r="B26" s="7" t="n">
        <f aca="false">B22-B25</f>
        <v>2133.33333333333</v>
      </c>
    </row>
    <row r="27" customFormat="false" ht="15" hidden="false" customHeight="false" outlineLevel="0" collapsed="false">
      <c r="A27" s="5" t="s">
        <v>26</v>
      </c>
      <c r="B27" s="11" t="n">
        <f aca="false">-PV(B12/12,B13*12,B26)</f>
        <v>342130.955748166</v>
      </c>
    </row>
    <row r="28" customFormat="false" ht="15" hidden="false" customHeight="false" outlineLevel="0" collapsed="false">
      <c r="A28" s="5" t="s">
        <v>27</v>
      </c>
      <c r="B28" s="11" t="n">
        <f aca="false">B27+B9</f>
        <v>402130.955748166</v>
      </c>
    </row>
    <row r="29" customFormat="false" ht="15" hidden="false" customHeight="false" outlineLevel="0" collapsed="false">
      <c r="A29" s="5" t="s">
        <v>28</v>
      </c>
      <c r="B29" s="7" t="n">
        <f aca="false">B28*B14/12+B15/12+B16+B27*B17/12</f>
        <v>744.685520643235</v>
      </c>
    </row>
    <row r="30" customFormat="false" ht="15" hidden="false" customHeight="false" outlineLevel="0" collapsed="false">
      <c r="A30" s="5" t="s">
        <v>29</v>
      </c>
      <c r="B30" s="7" t="n">
        <f aca="false">B22-B29</f>
        <v>1588.6478126901</v>
      </c>
    </row>
    <row r="31" customFormat="false" ht="15" hidden="false" customHeight="false" outlineLevel="0" collapsed="false">
      <c r="A31" s="5" t="s">
        <v>30</v>
      </c>
      <c r="B31" s="11" t="n">
        <f aca="false">-PV(B12/12,B13*12,B30)</f>
        <v>254777.622423233</v>
      </c>
    </row>
    <row r="33" customFormat="false" ht="21.75" hidden="false" customHeight="true" outlineLevel="0" collapsed="false">
      <c r="A33" s="12" t="s">
        <v>31</v>
      </c>
      <c r="B33" s="13" t="n">
        <f aca="false">B31+B9</f>
        <v>314777.622423233</v>
      </c>
    </row>
    <row r="35" customFormat="false" ht="19.5" hidden="false" customHeight="true" outlineLevel="0" collapsed="false">
      <c r="A35" s="4" t="s">
        <v>32</v>
      </c>
      <c r="B35" s="4"/>
    </row>
    <row r="36" customFormat="false" ht="15" hidden="false" customHeight="false" outlineLevel="0" collapsed="false">
      <c r="A36" s="5" t="s">
        <v>33</v>
      </c>
      <c r="B36" s="7" t="n">
        <f aca="false">-PMT(B12/12,B13*12,B31)</f>
        <v>1588.64781269009</v>
      </c>
    </row>
    <row r="37" customFormat="false" ht="15" hidden="false" customHeight="false" outlineLevel="0" collapsed="false">
      <c r="A37" s="5" t="s">
        <v>34</v>
      </c>
      <c r="B37" s="7" t="n">
        <f aca="false">B33*B14/12</f>
        <v>314.777622423233</v>
      </c>
    </row>
    <row r="38" customFormat="false" ht="15" hidden="false" customHeight="false" outlineLevel="0" collapsed="false">
      <c r="A38" s="5" t="s">
        <v>35</v>
      </c>
      <c r="B38" s="7" t="n">
        <f aca="false">B15/12</f>
        <v>200</v>
      </c>
    </row>
    <row r="39" customFormat="false" ht="15" hidden="false" customHeight="false" outlineLevel="0" collapsed="false">
      <c r="A39" s="5" t="s">
        <v>36</v>
      </c>
      <c r="B39" s="7" t="n">
        <f aca="false">B31*B17/12</f>
        <v>106.157342676347</v>
      </c>
    </row>
    <row r="40" customFormat="false" ht="15" hidden="false" customHeight="false" outlineLevel="0" collapsed="false">
      <c r="A40" s="5" t="s">
        <v>37</v>
      </c>
      <c r="B40" s="7" t="n">
        <f aca="false">B16</f>
        <v>0</v>
      </c>
    </row>
    <row r="41" customFormat="false" ht="21.75" hidden="false" customHeight="true" outlineLevel="0" collapsed="false">
      <c r="A41" s="12" t="s">
        <v>38</v>
      </c>
      <c r="B41" s="14" t="n">
        <f aca="false">B36+B37+B38+B39+B40</f>
        <v>2209.58277778967</v>
      </c>
    </row>
    <row r="43" customFormat="false" ht="19.5" hidden="false" customHeight="true" outlineLevel="0" collapsed="false">
      <c r="A43" s="4" t="s">
        <v>39</v>
      </c>
      <c r="B43" s="4"/>
    </row>
    <row r="44" customFormat="false" ht="21.75" hidden="false" customHeight="true" outlineLevel="0" collapsed="false">
      <c r="A44" s="3" t="s">
        <v>40</v>
      </c>
      <c r="B44" s="3" t="s">
        <v>3</v>
      </c>
    </row>
    <row r="45" customFormat="false" ht="15" hidden="false" customHeight="false" outlineLevel="0" collapsed="false">
      <c r="A45" s="5" t="s">
        <v>41</v>
      </c>
      <c r="B45" s="7" t="n">
        <f aca="false">-PMT(B12/12,15*12,B31)</f>
        <v>2201.21928073228</v>
      </c>
    </row>
    <row r="46" customFormat="false" ht="15" hidden="false" customHeight="false" outlineLevel="0" collapsed="false">
      <c r="A46" s="5" t="s">
        <v>42</v>
      </c>
      <c r="B46" s="11" t="n">
        <f aca="false">B45*15*12-B31</f>
        <v>141441.848108578</v>
      </c>
    </row>
    <row r="47" customFormat="false" ht="15" hidden="false" customHeight="false" outlineLevel="0" collapsed="false">
      <c r="A47" s="5" t="s">
        <v>43</v>
      </c>
      <c r="B47" s="11" t="n">
        <f aca="false">B45*15*12</f>
        <v>396219.470531811</v>
      </c>
    </row>
    <row r="48" customFormat="false" ht="15" hidden="false" customHeight="false" outlineLevel="0" collapsed="false">
      <c r="A48" s="5" t="s">
        <v>44</v>
      </c>
      <c r="B48" s="7" t="n">
        <f aca="false">-PMT(B12/12,30*12,B31)</f>
        <v>1588.64781269009</v>
      </c>
    </row>
    <row r="49" customFormat="false" ht="15" hidden="false" customHeight="false" outlineLevel="0" collapsed="false">
      <c r="A49" s="5" t="s">
        <v>45</v>
      </c>
      <c r="B49" s="11" t="n">
        <f aca="false">B48*30*12-B31</f>
        <v>317135.5901452</v>
      </c>
    </row>
    <row r="50" customFormat="false" ht="15" hidden="false" customHeight="false" outlineLevel="0" collapsed="false">
      <c r="A50" s="5" t="s">
        <v>46</v>
      </c>
      <c r="B50" s="11" t="n">
        <f aca="false">B48*30*12</f>
        <v>571913.212568433</v>
      </c>
    </row>
    <row r="51" customFormat="false" ht="15" hidden="false" customHeight="false" outlineLevel="0" collapsed="false">
      <c r="A51" s="5" t="s">
        <v>47</v>
      </c>
      <c r="B51" s="11" t="n">
        <f aca="false">B49-B46</f>
        <v>175693.742036622</v>
      </c>
    </row>
    <row r="53" customFormat="false" ht="15" hidden="false" customHeight="false" outlineLevel="0" collapsed="false">
      <c r="A53" s="10" t="s">
        <v>48</v>
      </c>
    </row>
    <row r="54" customFormat="false" ht="54.75" hidden="false" customHeight="true" outlineLevel="0" collapsed="false">
      <c r="A54" s="15" t="s">
        <v>49</v>
      </c>
      <c r="B54" s="15"/>
    </row>
    <row r="55" customFormat="false" ht="15" hidden="false" customHeight="false" outlineLevel="0" collapsed="false">
      <c r="A55" s="15"/>
      <c r="B55" s="15"/>
    </row>
    <row r="56" customFormat="false" ht="15" hidden="false" customHeight="false" outlineLevel="0" collapsed="false">
      <c r="A56" s="15"/>
      <c r="B56" s="15"/>
    </row>
  </sheetData>
  <mergeCells count="8">
    <mergeCell ref="A1:B1"/>
    <mergeCell ref="A2:B2"/>
    <mergeCell ref="A5:B5"/>
    <mergeCell ref="A11:B11"/>
    <mergeCell ref="A18:B18"/>
    <mergeCell ref="A35:B35"/>
    <mergeCell ref="A43:B43"/>
    <mergeCell ref="A54:B56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6" t="s">
        <v>50</v>
      </c>
    </row>
    <row r="3" customFormat="false" ht="15" hidden="false" customHeight="false" outlineLevel="0" collapsed="false">
      <c r="A3" s="10" t="s">
        <v>51</v>
      </c>
    </row>
    <row r="5" customFormat="false" ht="15" hidden="false" customHeight="false" outlineLevel="0" collapsed="false">
      <c r="A5" s="17" t="s">
        <v>52</v>
      </c>
    </row>
    <row r="6" customFormat="false" ht="23.85" hidden="false" customHeight="false" outlineLevel="0" collapsed="false">
      <c r="A6" s="17" t="s">
        <v>53</v>
      </c>
    </row>
    <row r="7" customFormat="false" ht="23.85" hidden="false" customHeight="false" outlineLevel="0" collapsed="false">
      <c r="A7" s="17" t="s">
        <v>54</v>
      </c>
    </row>
    <row r="8" customFormat="false" ht="23.85" hidden="false" customHeight="false" outlineLevel="0" collapsed="false">
      <c r="A8" s="17" t="s">
        <v>55</v>
      </c>
    </row>
    <row r="9" customFormat="false" ht="15" hidden="false" customHeight="false" outlineLevel="0" collapsed="false">
      <c r="A9" s="17" t="s">
        <v>56</v>
      </c>
    </row>
    <row r="11" customFormat="false" ht="15" hidden="false" customHeight="false" outlineLevel="0" collapsed="false">
      <c r="A11" s="10" t="s">
        <v>57</v>
      </c>
    </row>
    <row r="13" customFormat="false" ht="23.85" hidden="false" customHeight="false" outlineLevel="0" collapsed="false">
      <c r="A13" s="17" t="s">
        <v>58</v>
      </c>
    </row>
    <row r="14" customFormat="false" ht="15" hidden="false" customHeight="false" outlineLevel="0" collapsed="false">
      <c r="A14" s="17" t="s">
        <v>59</v>
      </c>
    </row>
    <row r="15" customFormat="false" ht="23.85" hidden="false" customHeight="false" outlineLevel="0" collapsed="false">
      <c r="A15" s="17" t="s">
        <v>60</v>
      </c>
    </row>
    <row r="16" customFormat="false" ht="23.85" hidden="false" customHeight="false" outlineLevel="0" collapsed="false">
      <c r="A16" s="17" t="s">
        <v>61</v>
      </c>
    </row>
    <row r="17" customFormat="false" ht="15" hidden="false" customHeight="false" outlineLevel="0" collapsed="false">
      <c r="A17" s="17" t="s">
        <v>62</v>
      </c>
    </row>
    <row r="19" customFormat="false" ht="15" hidden="false" customHeight="false" outlineLevel="0" collapsed="false">
      <c r="A19" s="10" t="s">
        <v>63</v>
      </c>
    </row>
    <row r="21" customFormat="false" ht="75" hidden="false" customHeight="true" outlineLevel="0" collapsed="false">
      <c r="A21" s="17" t="s">
        <v>64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2026-04-15T10:36:59Z</dcterms:created>
  <dc:creator>openpyxl</dc:creator>
  <dc:description/>
  <dc:language>en-GB</dc:language>
  <cp:lastModifiedBy/>
  <dcterms:modified xsi:type="dcterms:W3CDTF">2026-04-15T10:36:59Z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